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sperova\Desktop\"/>
    </mc:Choice>
  </mc:AlternateContent>
  <bookViews>
    <workbookView xWindow="0" yWindow="0" windowWidth="0" windowHeight="0"/>
  </bookViews>
  <sheets>
    <sheet name="Rekapitulace stavby" sheetId="1" r:id="rId1"/>
    <sheet name="SO 401 - Technologie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401 - Technologie'!$C$123:$K$368</definedName>
    <definedName name="_xlnm.Print_Area" localSheetId="1">'SO 401 - Technologie'!$C$4:$J$76,'SO 401 - Technologie'!$C$82:$J$105,'SO 401 - Technologie'!$C$111:$K$368</definedName>
    <definedName name="_xlnm.Print_Titles" localSheetId="1">'SO 401 - Technologie'!$123:$123</definedName>
    <definedName name="_xlnm._FilterDatabase" localSheetId="2" hidden="1">'VON - Vedlejší a ostatní ...'!$C$118:$K$129</definedName>
    <definedName name="_xlnm.Print_Area" localSheetId="2">'VON - Vedlejší a ostatní ...'!$C$4:$J$76,'VON - Vedlejší a ostatní ...'!$C$82:$J$100,'VON - Vedlejší a ostatní ...'!$C$106:$K$129</definedName>
    <definedName name="_xlnm.Print_Titles" localSheetId="2">'VON - Vedlejší a ostatní 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T120"/>
  <c r="R121"/>
  <c r="R120"/>
  <c r="P121"/>
  <c r="P120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113"/>
  <c r="E7"/>
  <c r="E109"/>
  <c i="2" r="J37"/>
  <c r="J36"/>
  <c i="1" r="AY95"/>
  <c i="2" r="J35"/>
  <c i="1" r="AX95"/>
  <c i="2"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0"/>
  <c r="BH350"/>
  <c r="BG350"/>
  <c r="BF350"/>
  <c r="T350"/>
  <c r="R350"/>
  <c r="P350"/>
  <c r="BI347"/>
  <c r="BH347"/>
  <c r="BG347"/>
  <c r="BF347"/>
  <c r="T347"/>
  <c r="R347"/>
  <c r="P347"/>
  <c r="BI342"/>
  <c r="BH342"/>
  <c r="BG342"/>
  <c r="BF342"/>
  <c r="T342"/>
  <c r="R342"/>
  <c r="P342"/>
  <c r="BI339"/>
  <c r="BH339"/>
  <c r="BG339"/>
  <c r="BF339"/>
  <c r="T339"/>
  <c r="R339"/>
  <c r="P339"/>
  <c r="BI338"/>
  <c r="BH338"/>
  <c r="BG338"/>
  <c r="BF338"/>
  <c r="T338"/>
  <c r="R338"/>
  <c r="P338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120"/>
  <c r="J14"/>
  <c r="J12"/>
  <c r="J118"/>
  <c r="E7"/>
  <c r="E114"/>
  <c i="1" r="L90"/>
  <c r="AM90"/>
  <c r="AM89"/>
  <c r="L89"/>
  <c r="AM87"/>
  <c r="L87"/>
  <c r="L85"/>
  <c r="L84"/>
  <c i="2" r="J366"/>
  <c r="J360"/>
  <c r="BK339"/>
  <c r="J338"/>
  <c r="BK333"/>
  <c r="BK325"/>
  <c r="J322"/>
  <c r="BK311"/>
  <c r="J309"/>
  <c r="BK307"/>
  <c r="J304"/>
  <c r="BK302"/>
  <c r="J301"/>
  <c r="J298"/>
  <c r="BK269"/>
  <c r="J259"/>
  <c r="J251"/>
  <c r="BK244"/>
  <c r="BK237"/>
  <c r="BK224"/>
  <c r="BK205"/>
  <c r="J196"/>
  <c r="J189"/>
  <c r="J170"/>
  <c r="J148"/>
  <c r="BK143"/>
  <c r="BK128"/>
  <c r="BK347"/>
  <c r="J227"/>
  <c r="J211"/>
  <c r="BK190"/>
  <c r="J185"/>
  <c r="J161"/>
  <c r="J147"/>
  <c r="BK144"/>
  <c r="BK130"/>
  <c r="BK342"/>
  <c r="J334"/>
  <c r="BK287"/>
  <c r="J281"/>
  <c r="BK275"/>
  <c r="J272"/>
  <c r="J263"/>
  <c r="J258"/>
  <c r="BK251"/>
  <c r="BK246"/>
  <c r="BK241"/>
  <c r="BK233"/>
  <c r="J224"/>
  <c r="J214"/>
  <c r="BK185"/>
  <c r="BK176"/>
  <c r="BK170"/>
  <c r="J157"/>
  <c r="J136"/>
  <c r="BK300"/>
  <c r="BK298"/>
  <c r="BK294"/>
  <c r="J288"/>
  <c r="BK284"/>
  <c r="BK240"/>
  <c r="J199"/>
  <c r="J179"/>
  <c r="BK161"/>
  <c r="BK150"/>
  <c r="J143"/>
  <c r="BK133"/>
  <c i="3" r="BK124"/>
  <c r="J126"/>
  <c r="BK126"/>
  <c i="2" r="J363"/>
  <c r="BK350"/>
  <c r="J339"/>
  <c r="J335"/>
  <c r="BK329"/>
  <c r="BK322"/>
  <c r="J314"/>
  <c r="BK309"/>
  <c r="J308"/>
  <c r="BK304"/>
  <c r="J303"/>
  <c r="BK301"/>
  <c r="BK299"/>
  <c r="J294"/>
  <c r="BK263"/>
  <c r="BK258"/>
  <c r="BK248"/>
  <c r="J241"/>
  <c r="J236"/>
  <c r="J217"/>
  <c r="J202"/>
  <c r="BK193"/>
  <c r="J186"/>
  <c r="BK167"/>
  <c r="BK157"/>
  <c r="BK145"/>
  <c r="J142"/>
  <c r="BK127"/>
  <c r="J347"/>
  <c r="J220"/>
  <c r="J208"/>
  <c r="BK189"/>
  <c r="J176"/>
  <c r="BK172"/>
  <c r="BK152"/>
  <c r="J146"/>
  <c r="J139"/>
  <c r="J127"/>
  <c r="BK335"/>
  <c r="J333"/>
  <c r="J284"/>
  <c r="J278"/>
  <c r="BK272"/>
  <c r="BK266"/>
  <c r="BK260"/>
  <c r="J255"/>
  <c r="BK247"/>
  <c r="BK245"/>
  <c r="J237"/>
  <c r="BK230"/>
  <c r="BK223"/>
  <c r="BK211"/>
  <c r="J182"/>
  <c r="BK175"/>
  <c r="J167"/>
  <c r="J150"/>
  <c r="BK142"/>
  <c i="1" r="AS94"/>
  <c i="2" r="J252"/>
  <c r="J245"/>
  <c r="BK208"/>
  <c r="J193"/>
  <c r="J171"/>
  <c r="J152"/>
  <c r="BK148"/>
  <c r="BK136"/>
  <c r="J130"/>
  <c i="3" r="BK129"/>
  <c r="BK125"/>
  <c r="J129"/>
  <c r="BK128"/>
  <c r="J124"/>
  <c r="J121"/>
  <c i="2" r="BK363"/>
  <c r="BK360"/>
  <c r="J350"/>
  <c r="BK338"/>
  <c r="BK334"/>
  <c r="J329"/>
  <c r="J325"/>
  <c r="BK314"/>
  <c r="J311"/>
  <c r="BK308"/>
  <c r="J307"/>
  <c r="BK303"/>
  <c r="J302"/>
  <c r="J300"/>
  <c r="J297"/>
  <c r="J266"/>
  <c r="J260"/>
  <c r="BK255"/>
  <c r="J247"/>
  <c r="J240"/>
  <c r="J230"/>
  <c r="BK214"/>
  <c r="BK199"/>
  <c r="J190"/>
  <c r="BK171"/>
  <c r="J164"/>
  <c r="BK147"/>
  <c r="J144"/>
  <c r="J131"/>
  <c r="BK366"/>
  <c r="J233"/>
  <c r="BK217"/>
  <c r="J205"/>
  <c r="BK186"/>
  <c r="J175"/>
  <c r="BK164"/>
  <c r="J151"/>
  <c r="J145"/>
  <c r="J128"/>
  <c r="J342"/>
  <c r="BK288"/>
  <c r="BK281"/>
  <c r="BK278"/>
  <c r="J275"/>
  <c r="J269"/>
  <c r="BK259"/>
  <c r="BK252"/>
  <c r="J248"/>
  <c r="J244"/>
  <c r="BK236"/>
  <c r="BK227"/>
  <c r="BK220"/>
  <c r="BK202"/>
  <c r="BK179"/>
  <c r="J172"/>
  <c r="BK160"/>
  <c r="BK146"/>
  <c r="J133"/>
  <c r="J299"/>
  <c r="BK297"/>
  <c r="BK291"/>
  <c r="J291"/>
  <c r="J287"/>
  <c r="J246"/>
  <c r="J223"/>
  <c r="BK196"/>
  <c r="BK182"/>
  <c r="J160"/>
  <c r="BK151"/>
  <c r="BK139"/>
  <c r="BK131"/>
  <c i="3" r="BK121"/>
  <c r="J128"/>
  <c r="BK123"/>
  <c r="J125"/>
  <c r="J123"/>
  <c i="2" l="1" r="P126"/>
  <c r="BK129"/>
  <c r="J129"/>
  <c r="J99"/>
  <c r="BK156"/>
  <c r="J156"/>
  <c r="J103"/>
  <c r="P156"/>
  <c r="BK310"/>
  <c r="J310"/>
  <c r="J104"/>
  <c r="R310"/>
  <c i="3" r="BK122"/>
  <c r="J122"/>
  <c r="J98"/>
  <c r="T122"/>
  <c r="T119"/>
  <c r="P127"/>
  <c i="2" r="BK126"/>
  <c r="J126"/>
  <c r="J98"/>
  <c r="T126"/>
  <c r="P129"/>
  <c r="T129"/>
  <c r="P132"/>
  <c r="R132"/>
  <c r="BK149"/>
  <c r="J149"/>
  <c r="J101"/>
  <c r="P149"/>
  <c r="R149"/>
  <c r="T149"/>
  <c r="T156"/>
  <c r="T155"/>
  <c r="T310"/>
  <c i="3" r="R122"/>
  <c r="R119"/>
  <c r="R127"/>
  <c i="2" r="R126"/>
  <c r="R129"/>
  <c r="R125"/>
  <c r="BK132"/>
  <c r="J132"/>
  <c r="J100"/>
  <c r="T132"/>
  <c r="R156"/>
  <c r="R155"/>
  <c r="P310"/>
  <c i="3" r="P122"/>
  <c r="P119"/>
  <c i="1" r="AU96"/>
  <c i="3" r="BK127"/>
  <c r="J127"/>
  <c r="J99"/>
  <c r="T127"/>
  <c r="BK120"/>
  <c r="J120"/>
  <c r="J97"/>
  <c r="E85"/>
  <c r="F91"/>
  <c r="F92"/>
  <c r="J89"/>
  <c r="J91"/>
  <c r="J116"/>
  <c r="BE128"/>
  <c r="BE121"/>
  <c r="BE129"/>
  <c r="BE123"/>
  <c r="BE124"/>
  <c r="BE125"/>
  <c r="BE126"/>
  <c i="2" r="J89"/>
  <c r="F92"/>
  <c r="J120"/>
  <c r="BE127"/>
  <c r="BE144"/>
  <c r="BE146"/>
  <c r="BE147"/>
  <c r="BE164"/>
  <c r="BE171"/>
  <c r="BE172"/>
  <c r="BE185"/>
  <c r="BE202"/>
  <c r="BE214"/>
  <c r="BE217"/>
  <c r="BE227"/>
  <c r="BE230"/>
  <c r="BE233"/>
  <c r="BE236"/>
  <c r="BE240"/>
  <c r="BE244"/>
  <c r="BE247"/>
  <c r="BE284"/>
  <c r="BE288"/>
  <c r="BE294"/>
  <c r="BE297"/>
  <c r="BE298"/>
  <c r="BE342"/>
  <c r="E85"/>
  <c r="J92"/>
  <c r="BE128"/>
  <c r="BE130"/>
  <c r="BE143"/>
  <c r="BE145"/>
  <c r="BE150"/>
  <c r="BE151"/>
  <c r="BE161"/>
  <c r="BE186"/>
  <c r="BE189"/>
  <c r="BE190"/>
  <c r="BE193"/>
  <c r="BE205"/>
  <c r="BE237"/>
  <c r="BE246"/>
  <c r="BE248"/>
  <c r="BE252"/>
  <c r="BE258"/>
  <c r="BE259"/>
  <c r="BE260"/>
  <c r="BE263"/>
  <c r="BE269"/>
  <c r="BE272"/>
  <c r="BE275"/>
  <c r="BE278"/>
  <c r="BE281"/>
  <c r="BE287"/>
  <c r="BE339"/>
  <c r="F91"/>
  <c r="BE131"/>
  <c r="BE139"/>
  <c r="BE142"/>
  <c r="BE148"/>
  <c r="BE157"/>
  <c r="BE167"/>
  <c r="BE170"/>
  <c r="BE182"/>
  <c r="BE196"/>
  <c r="BE199"/>
  <c r="BE223"/>
  <c r="BE133"/>
  <c r="BE136"/>
  <c r="BE152"/>
  <c r="BE160"/>
  <c r="BE175"/>
  <c r="BE176"/>
  <c r="BE179"/>
  <c r="BE208"/>
  <c r="BE211"/>
  <c r="BE220"/>
  <c r="BE224"/>
  <c r="BE241"/>
  <c r="BE245"/>
  <c r="BE251"/>
  <c r="BE255"/>
  <c r="BE266"/>
  <c r="BE291"/>
  <c r="BE299"/>
  <c r="BE300"/>
  <c r="BE301"/>
  <c r="BE302"/>
  <c r="BE303"/>
  <c r="BE304"/>
  <c r="BE307"/>
  <c r="BE308"/>
  <c r="BE309"/>
  <c r="BE311"/>
  <c r="BE314"/>
  <c r="BE322"/>
  <c r="BE325"/>
  <c r="BE329"/>
  <c r="BE333"/>
  <c r="BE334"/>
  <c r="BE335"/>
  <c r="BE338"/>
  <c r="BE347"/>
  <c r="BE350"/>
  <c r="BE360"/>
  <c r="BE363"/>
  <c r="BE366"/>
  <c r="F37"/>
  <c i="1" r="BD95"/>
  <c i="3" r="F35"/>
  <c i="1" r="BB96"/>
  <c i="3" r="J34"/>
  <c i="1" r="AW96"/>
  <c i="3" r="F36"/>
  <c i="1" r="BC96"/>
  <c i="3" r="F37"/>
  <c i="1" r="BD96"/>
  <c i="3" r="F34"/>
  <c i="1" r="BA96"/>
  <c i="2" r="F34"/>
  <c i="1" r="BA95"/>
  <c i="2" r="F36"/>
  <c i="1" r="BC95"/>
  <c i="2" r="J34"/>
  <c i="1" r="AW95"/>
  <c i="2" r="F35"/>
  <c i="1" r="BB95"/>
  <c i="2" l="1" r="R124"/>
  <c r="T125"/>
  <c r="T124"/>
  <c r="P155"/>
  <c r="P125"/>
  <c r="P124"/>
  <c i="1" r="AU95"/>
  <c i="3" r="BK119"/>
  <c r="J119"/>
  <c r="J96"/>
  <c i="2" r="BK155"/>
  <c r="J155"/>
  <c r="J102"/>
  <c r="BK125"/>
  <c r="J125"/>
  <c r="J97"/>
  <c i="1" r="AU94"/>
  <c r="BC94"/>
  <c r="AY94"/>
  <c r="BD94"/>
  <c r="W33"/>
  <c r="BA94"/>
  <c r="W30"/>
  <c i="2" r="F33"/>
  <c i="1" r="AZ95"/>
  <c i="3" r="F33"/>
  <c i="1" r="AZ96"/>
  <c i="2" r="J33"/>
  <c i="1" r="AV95"/>
  <c r="AT95"/>
  <c r="BB94"/>
  <c r="AX94"/>
  <c i="3" r="J33"/>
  <c i="1" r="AV96"/>
  <c r="AT96"/>
  <c i="2" l="1" r="BK124"/>
  <c r="J124"/>
  <c r="J30"/>
  <c i="1" r="AG95"/>
  <c r="AZ94"/>
  <c r="W29"/>
  <c r="AW94"/>
  <c r="AK30"/>
  <c r="W32"/>
  <c i="3" r="J30"/>
  <c i="1" r="AG96"/>
  <c r="W31"/>
  <c i="3" l="1" r="J39"/>
  <c i="2" r="J39"/>
  <c r="J96"/>
  <c i="1" r="AN95"/>
  <c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<sst xmlns="http://schemas.openxmlformats.org/spreadsheetml/2006/main">
  <si>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</si>
  <si>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</si>
  <si>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</si>
  <si>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</si>
  <si>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{e5d820c8-41ca-44dc-8b92-05ba08585b04}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</si>
  <si>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</si>
  <si>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</si>
  <si>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</si>
  <si>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</si>
  <si>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</si>
  <si>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</si>
  <si>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</si>
  <si>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</si>
  <si>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</si>
  <si>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007/19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</si>
  <si>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</si>
  <si>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</si>
  <si>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Vrchlabí, ul Valteřická - přechod pro chodce - světelné signalizační zařízení</t>
  </si>
  <si>
    <t>KSO:</t>
  </si>
  <si>
    <t>CC-CZ:</t>
  </si>
  <si>
    <t>Místo:</t>
  </si>
  <si>
    <t xml:space="preserve"> </t>
  </si>
  <si>
    <t>Datum:</t>
  </si>
  <si>
    <t>7. 6. 2022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</si>
  <si>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</si>
  <si>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</si>
  <si>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</si>
  <si>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</si>
  <si>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</si>
  <si>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</si>
  <si>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</si>
  <si>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</si>
  <si>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Ing. Michal Šulc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</si>
  <si>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</si>
  <si>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</si>
  <si>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</si>
  <si>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</si>
  <si>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</si>
  <si>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</si>
  <si>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</si>
  <si>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</si>
  <si>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</si>
  <si>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</si>
  <si>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</si>
  <si>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</si>
  <si>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</si>
  <si>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</si>
  <si>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</si>
  <si>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</si>
  <si>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</si>
  <si>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</si>
  <si>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</si>
  <si>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</si>
  <si>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</si>
  <si>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</si>
  <si>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</si>
  <si>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</si>
  <si>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</si>
  <si>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</si>
  <si>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</si>
  <si>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</si>
  <si>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</si>
  <si>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</si>
  <si>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</si>
  <si>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</si>
  <si>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</si>
  <si>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</si>
  <si>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</si>
  <si>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</si>
  <si>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</si>
  <si>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</si>
  <si>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</si>
  <si>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</si>
  <si>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</si>
  <si>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</si>
  <si>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</si>
  <si>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</si>
  <si>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</si>
  <si>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</si>
  <si>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401</t>
  </si>
  <si>
    <t>Technologie</t>
  </si>
  <si>
    <t>STA</t>
  </si>
  <si>
    <t>1</t>
  </si>
  <si>
    <t>{53b6c7c3-0e0d-42c4-a29e-42a1134007d7}</t>
  </si>
  <si>
    <t>2</t>
  </si>
  <si>
    <t>VON</t>
  </si>
  <si>
    <t>Vedlejší a ostatní náklady</t>
  </si>
  <si>
    <t>{ec5b4c30-ac0b-4133-bc68-67bc4916d77d}</t>
  </si>
  <si>
    <t>KRYCÍ LIST SOUPISU PRACÍ</t>
  </si>
  <si>
    <t>Objekt:</t>
  </si>
  <si>
    <t>SO 401 - Technologie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</si>
  <si>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</si>
  <si>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</si>
  <si>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</si>
  <si>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</si>
  <si>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</si>
  <si>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</si>
  <si>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</si>
  <si>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</si>
  <si>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</si>
  <si>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</si>
  <si>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</si>
  <si>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</si>
  <si>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</si>
  <si>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</si>
  <si>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</si>
  <si>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</si>
  <si>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</si>
  <si>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</si>
  <si>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</si>
  <si>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</si>
  <si>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</si>
  <si>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</si>
  <si>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</si>
  <si>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</si>
  <si>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</si>
  <si>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</si>
  <si>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</si>
  <si>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</si>
  <si>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</si>
  <si>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</si>
  <si>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</si>
  <si>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</si>
  <si>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</si>
  <si>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</si>
  <si>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2022 02</t>
  </si>
  <si>
    <t>4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</si>
  <si>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</si>
  <si>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</si>
  <si>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5</t>
  </si>
  <si>
    <t>Komunikace pozemní</t>
  </si>
  <si>
    <t>3</t>
  </si>
  <si>
    <t>564851111</t>
  </si>
  <si>
    <t>Podklad ze štěrkodrtě ŠD tl 150 mm</t>
  </si>
  <si>
    <t>6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</si>
  <si>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</si>
  <si>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</si>
  <si>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8</t>
  </si>
  <si>
    <t>9</t>
  </si>
  <si>
    <t>Ostatní konstrukce a práce, bourání</t>
  </si>
  <si>
    <t>220960156</t>
  </si>
  <si>
    <t>Montáž upevňovací soupravy dopravních značek na stožár</t>
  </si>
  <si>
    <t>kus</t>
  </si>
  <si>
    <t>10</t>
  </si>
  <si>
    <t>VV</t>
  </si>
  <si>
    <t>Součet</t>
  </si>
  <si>
    <t>M</t>
  </si>
  <si>
    <t>SPC_090-1R</t>
  </si>
  <si>
    <t>Upevňovací souprava pro instalaci DZ na stožár SSZ</t>
  </si>
  <si>
    <t>12</t>
  </si>
  <si>
    <t>7</t>
  </si>
  <si>
    <t>914111111</t>
  </si>
  <si>
    <t>Montáž svislé dopravní značky základní velikosti do 1 m2 objímkami na sloupky nebo konzoly</t>
  </si>
  <si>
    <t>14</t>
  </si>
  <si>
    <t>40445611</t>
  </si>
  <si>
    <t>dopravní značky IP6</t>
  </si>
  <si>
    <t>16</t>
  </si>
  <si>
    <t>40445602R</t>
  </si>
  <si>
    <t>výstražné dopravní značky A10</t>
  </si>
  <si>
    <t>1313505660</t>
  </si>
  <si>
    <t>40445602R1</t>
  </si>
  <si>
    <t>výstražné dopravní značky A11</t>
  </si>
  <si>
    <t>-672447290</t>
  </si>
  <si>
    <t>11</t>
  </si>
  <si>
    <t>40445649R</t>
  </si>
  <si>
    <t>dodatkové tabulky E3a</t>
  </si>
  <si>
    <t>251937897</t>
  </si>
  <si>
    <t>914511112</t>
  </si>
  <si>
    <t>Montáž sloupku dopravních značek délky do 3,5 m s betonovým základem a patkou</t>
  </si>
  <si>
    <t>992454182</t>
  </si>
  <si>
    <t>13</t>
  </si>
  <si>
    <t>40445225</t>
  </si>
  <si>
    <t>sloupek pro dopravní značku Zn D 60mm v 3,5m</t>
  </si>
  <si>
    <t>644958965</t>
  </si>
  <si>
    <t>40445240</t>
  </si>
  <si>
    <t>patka pro sloupek Al D 60mm</t>
  </si>
  <si>
    <t>CS ÚRS 2022 01</t>
  </si>
  <si>
    <t>-186714953</t>
  </si>
  <si>
    <t>997</t>
  </si>
  <si>
    <t>Přesun sutě</t>
  </si>
  <si>
    <t>997221551</t>
  </si>
  <si>
    <t>Vodorovná doprava suti bez naložení, ale se složením a s hrubým urovnáním ze sypkých materiálů, na vzdálenost do 1 km</t>
  </si>
  <si>
    <t>t</t>
  </si>
  <si>
    <t>18</t>
  </si>
  <si>
    <t>997221559</t>
  </si>
  <si>
    <t>Vodorovná doprava suti bez naložení, ale se složením a s hrubým urovnáním Příplatek k ceně za každý další i započatý 1 km přes 1 km</t>
  </si>
  <si>
    <t>20</t>
  </si>
  <si>
    <t>17</t>
  </si>
  <si>
    <t>997221855</t>
  </si>
  <si>
    <t>Poplatek za uložení stavebního odpadu na skládce (skládkovné) zeminy a kameniva</t>
  </si>
  <si>
    <t>22</t>
  </si>
  <si>
    <t>5,292</t>
  </si>
  <si>
    <t>Práce a dodávky M</t>
  </si>
  <si>
    <t>22-M</t>
  </si>
  <si>
    <t>Montáže technologických zařízení pro dopravní stavby</t>
  </si>
  <si>
    <t>220060771</t>
  </si>
  <si>
    <t>Montáž kabelu sdělovacího párového volně uloženého včetně přistavení kabelového bubnu ke kabelové komoře nebo telekomunikačnímu kanálku, pročištění otvoru v tvárnicové, žlabové nebo trubkové trase a zatažení kabelu, odříznutí kabelu, uzavření konců a uzav</t>
  </si>
  <si>
    <t>m</t>
  </si>
  <si>
    <t>64</t>
  </si>
  <si>
    <t>24</t>
  </si>
  <si>
    <t>75</t>
  </si>
  <si>
    <t>19</t>
  </si>
  <si>
    <t>34126055R</t>
  </si>
  <si>
    <t>kabel sdělovací Cu SYKFY 3x2x0,8</t>
  </si>
  <si>
    <t>256</t>
  </si>
  <si>
    <t>26</t>
  </si>
  <si>
    <t>741122031</t>
  </si>
  <si>
    <t>Montáž měděných vodičů CMSM, A03VV, AO5, CGLU, CYH, CYLY, HO3VV, HO5 7x1,50 mm2 uložených pevně</t>
  </si>
  <si>
    <t>28</t>
  </si>
  <si>
    <t>40</t>
  </si>
  <si>
    <t>34111090R</t>
  </si>
  <si>
    <t>šňůra s Cu jádrem stíněná CMSM 5x1,50 mm2</t>
  </si>
  <si>
    <t>30</t>
  </si>
  <si>
    <t xml:space="preserve">40*1,1 </t>
  </si>
  <si>
    <t>220061554</t>
  </si>
  <si>
    <t xml:space="preserve">Montáž kabelu návěstního zataženého do tvárnic včetně přípravy kabelového bubnu a přistavení k tvárnici, úpravy konců kabelů, přezkoušení kabelu, zatažení kabelu do tvárnice, uzavření konců kabelu a stočení zbytku kabelu NCEY, NCYY, CYAY s jádrem 1,00 mm </t>
  </si>
  <si>
    <t>32</t>
  </si>
  <si>
    <t>57</t>
  </si>
  <si>
    <t>23</t>
  </si>
  <si>
    <t>34111165</t>
  </si>
  <si>
    <t>kabel silový s Cu jádrem 1kV 24x1,5mm2</t>
  </si>
  <si>
    <t>34</t>
  </si>
  <si>
    <t>741122624</t>
  </si>
  <si>
    <t>Montáž kabelů měděných bez ukončení uložených pevně plných kulatých nebo bezhalogenových (CYKY) počtu a průřezu žil 4x16 až 25 mm2</t>
  </si>
  <si>
    <t>36</t>
  </si>
  <si>
    <t>25</t>
  </si>
  <si>
    <t>341110800</t>
  </si>
  <si>
    <t>kabel silový s Cu jádrem CYKY 4x16 mm2</t>
  </si>
  <si>
    <t>38</t>
  </si>
  <si>
    <t>741130026</t>
  </si>
  <si>
    <t>Ukončení vodičů izolovaných s označením a zapojením na svorkovnici s otevřením a uzavřením krytu, průřezu žíly do 25 mm2</t>
  </si>
  <si>
    <t>27</t>
  </si>
  <si>
    <t>220110341</t>
  </si>
  <si>
    <t>Montáž objímky označovací kabelové včetně vyražení znaku na objímku, nasazení objímky a zaletování, ovinutí objímky i pláště kabelu páskou pro označení průběhu kabelu</t>
  </si>
  <si>
    <t>42</t>
  </si>
  <si>
    <t>35442110R</t>
  </si>
  <si>
    <t>štítek kabelový</t>
  </si>
  <si>
    <t>44</t>
  </si>
  <si>
    <t>29</t>
  </si>
  <si>
    <t>354419960</t>
  </si>
  <si>
    <t>svorka odbočovací a spojovací pro spojování kruhových a páskových vodičů, FeZn</t>
  </si>
  <si>
    <t>46</t>
  </si>
  <si>
    <t>220111761</t>
  </si>
  <si>
    <t>Montáž svorky uzemňovací včetně očištění spojů a součástí na vodovodním potrubí</t>
  </si>
  <si>
    <t>48</t>
  </si>
  <si>
    <t>31</t>
  </si>
  <si>
    <t>35441895</t>
  </si>
  <si>
    <t>svorka připojovací k připojení kovových částí</t>
  </si>
  <si>
    <t>50</t>
  </si>
  <si>
    <t>220111776</t>
  </si>
  <si>
    <t>Montáž vedení uzemňovacího v zemi včetně rozvinutí, uříznutí a navrtání otvorů pro spojení, zalití asfaltem z drátu</t>
  </si>
  <si>
    <t>52</t>
  </si>
  <si>
    <t>33</t>
  </si>
  <si>
    <t>35442062</t>
  </si>
  <si>
    <t>pás zemnící 30 x 4 mm FeZn</t>
  </si>
  <si>
    <t>kg</t>
  </si>
  <si>
    <t>54</t>
  </si>
  <si>
    <t>35441073</t>
  </si>
  <si>
    <t>drát průměr 10 mm FeZn</t>
  </si>
  <si>
    <t>56</t>
  </si>
  <si>
    <t>35</t>
  </si>
  <si>
    <t>741420911R</t>
  </si>
  <si>
    <t>Údržba hromosvodů nátěry částí hromosvodných zařízení (odrezivění, očistění, základní a vrchní nátěr) svodových vodičů včetně podpěr a svorek</t>
  </si>
  <si>
    <t>58</t>
  </si>
  <si>
    <t>34343202</t>
  </si>
  <si>
    <t>trubka smršťovací středněstěnná s lepidlem</t>
  </si>
  <si>
    <t>60</t>
  </si>
  <si>
    <t>37</t>
  </si>
  <si>
    <t>220111756</t>
  </si>
  <si>
    <t>Uzemnění kabelu na stávající uzemnění včetně připevnění uzemňovací objímky na lano a kabel, přiletování uzemňovacího vodiče k objímce a ke stávajícímu uzemnění kabelu do 140 žil jednoho závěsného lana</t>
  </si>
  <si>
    <t>62</t>
  </si>
  <si>
    <t>220300001R</t>
  </si>
  <si>
    <t>Zhotovení formy kabelové délky do 0,5 m na kabel do 5x2</t>
  </si>
  <si>
    <t>39</t>
  </si>
  <si>
    <t>220300003R</t>
  </si>
  <si>
    <t>Zhotovení formy kabelové délky do 0,5 m na kabelu do 15x2</t>
  </si>
  <si>
    <t>66</t>
  </si>
  <si>
    <t>220300605</t>
  </si>
  <si>
    <t>Ukončení kabelu návěstního smršťovací záklopkou do 24x1/1,5</t>
  </si>
  <si>
    <t>68</t>
  </si>
  <si>
    <t>2*2</t>
  </si>
  <si>
    <t>41</t>
  </si>
  <si>
    <t>220960003</t>
  </si>
  <si>
    <t>Montáž stožáru nebo sloupku včetně postavení stožáru, usazení nebo zabetonování základu, zatažení kabelu do stožáru, připojení kabelu, připojení uzemnění vyložníkového zapuštěného</t>
  </si>
  <si>
    <t>70</t>
  </si>
  <si>
    <t>220960005</t>
  </si>
  <si>
    <t>Montáž výložníku na stožár</t>
  </si>
  <si>
    <t>72</t>
  </si>
  <si>
    <t>43</t>
  </si>
  <si>
    <t>SPC_006R</t>
  </si>
  <si>
    <t>Stožár výložníkový B 6,3, typizovaný</t>
  </si>
  <si>
    <t>74</t>
  </si>
  <si>
    <t>SPC_006-30R</t>
  </si>
  <si>
    <t>Výložník 2500</t>
  </si>
  <si>
    <t>76</t>
  </si>
  <si>
    <t>45</t>
  </si>
  <si>
    <t>SPC_007-30R</t>
  </si>
  <si>
    <t>Výložník 3000</t>
  </si>
  <si>
    <t>78</t>
  </si>
  <si>
    <t>SPC_006-2R</t>
  </si>
  <si>
    <t>Dvířka na stožár výložníkový</t>
  </si>
  <si>
    <t>80</t>
  </si>
  <si>
    <t>47</t>
  </si>
  <si>
    <t>220960021</t>
  </si>
  <si>
    <t>Montáž svorkovnice stožárové</t>
  </si>
  <si>
    <t>82</t>
  </si>
  <si>
    <t>220960022R</t>
  </si>
  <si>
    <t>Smontování stožárové svorkovnice</t>
  </si>
  <si>
    <t>84</t>
  </si>
  <si>
    <t>49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</si>
  <si>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</si>
  <si>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</t>
  </si>
  <si>
    <t>86</t>
  </si>
  <si>
    <t>SPC_016R</t>
  </si>
  <si>
    <t>Návěstidlo 2x200mm, č/z, LED, nízkovoltové, se symboly, vč. držáků</t>
  </si>
  <si>
    <t>88</t>
  </si>
  <si>
    <t>51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</si>
  <si>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</si>
  <si>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</t>
  </si>
  <si>
    <t>90</t>
  </si>
  <si>
    <t>SPC_017R</t>
  </si>
  <si>
    <t>Návěstidlo 3x200mm, č/ž/z, LED, nízkovoltové, vč. držáků</t>
  </si>
  <si>
    <t>92</t>
  </si>
  <si>
    <t>53</t>
  </si>
  <si>
    <t>220960042-1R</t>
  </si>
  <si>
    <t>Montáž pohyblivého třmenu návěstidla na výložníku</t>
  </si>
  <si>
    <t>94</t>
  </si>
  <si>
    <t>220960042</t>
  </si>
  <si>
    <t>96</t>
  </si>
  <si>
    <t>55</t>
  </si>
  <si>
    <t>SPC_019R</t>
  </si>
  <si>
    <t>Návěstidlo 3x300mm, č/ž/z, LED, nízkovoltové, vč. držáků, vč. nosiče na výložník</t>
  </si>
  <si>
    <t>98</t>
  </si>
  <si>
    <t>220960113</t>
  </si>
  <si>
    <t>Montáž signalizačního zařízení pro nevidomé na návěstidlo</t>
  </si>
  <si>
    <t>100</t>
  </si>
  <si>
    <t>SPC_030R</t>
  </si>
  <si>
    <t>Signalizační zařízení pro nevidomé SZN-1</t>
  </si>
  <si>
    <t>102</t>
  </si>
  <si>
    <t>SPC_031R</t>
  </si>
  <si>
    <t>Jednotka JAZS-1</t>
  </si>
  <si>
    <t>104</t>
  </si>
  <si>
    <t>59</t>
  </si>
  <si>
    <t>220960120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</si>
  <si>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</si>
  <si>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106</t>
  </si>
  <si>
    <t>SPC_033R</t>
  </si>
  <si>
    <t>Kamera videodetekce, vč. držáku pro instalaci na stožár/výložník</t>
  </si>
  <si>
    <t>108</t>
  </si>
  <si>
    <t>61</t>
  </si>
  <si>
    <t>SPC_033-1R</t>
  </si>
  <si>
    <t>Karta videodetekce</t>
  </si>
  <si>
    <t>110</t>
  </si>
  <si>
    <t>220960126</t>
  </si>
  <si>
    <t>Montáž doplňků na stožár včetně vyměření místa pro upevnění, vyvrtání děr pro upevnění a protažení kabelu, montáže tlačítka nebo spínače, zapojení na svorkovnici ve stožáru tlačítka pro chodce</t>
  </si>
  <si>
    <t>112</t>
  </si>
  <si>
    <t>63</t>
  </si>
  <si>
    <t>SPC_035R</t>
  </si>
  <si>
    <t>Tlačítko pro chodce - výzvové</t>
  </si>
  <si>
    <t>114</t>
  </si>
  <si>
    <t>220960173R</t>
  </si>
  <si>
    <t xml:space="preserve">Montáž skříňky ručního řízení ( RR ) na stožár Porovnatelná položka k položce 220960173 CS ÚRS. Cena prací se stanoví porovnávací kalkulací pro následující kvalitativní podmínky: Montáž přijímače signálu aktivace akustické signalizace BPN na stožár, nebo </t>
  </si>
  <si>
    <t>116</t>
  </si>
  <si>
    <t>65</t>
  </si>
  <si>
    <t>SPC_032-1R</t>
  </si>
  <si>
    <t>Přijímač signálu aktivace akustické signalizace BPN</t>
  </si>
  <si>
    <t>118</t>
  </si>
  <si>
    <t>SPC_032-2R</t>
  </si>
  <si>
    <t>Přijímač signálu (anténa) DCF</t>
  </si>
  <si>
    <t>120</t>
  </si>
  <si>
    <t>67</t>
  </si>
  <si>
    <t>40445260</t>
  </si>
  <si>
    <t>páska upínací 12,7x0,75mm</t>
  </si>
  <si>
    <t>122</t>
  </si>
  <si>
    <t>20*0,5</t>
  </si>
  <si>
    <t>40445261</t>
  </si>
  <si>
    <t>spona upínací nerez</t>
  </si>
  <si>
    <t>124</t>
  </si>
  <si>
    <t>69</t>
  </si>
  <si>
    <t>220960182</t>
  </si>
  <si>
    <t>Montáž řadiče včetně usazení, zatažení kabelů do řadiče, připojení uzemnění přes šest světelných skupin</t>
  </si>
  <si>
    <t>126</t>
  </si>
  <si>
    <t>SPC_913</t>
  </si>
  <si>
    <t>Mikroprocesorový řadič kompletní ve skříni vč. podstavce</t>
  </si>
  <si>
    <t>kpl</t>
  </si>
  <si>
    <t>128</t>
  </si>
  <si>
    <t>71</t>
  </si>
  <si>
    <t>220999001R1</t>
  </si>
  <si>
    <t>Rozborová položka. Cena prací se stanoví individuální kalkulací pro následující kvalitativní podmínky: Úpravy a doplnění řadiče dle specifikace v PD, naprogramování řadiče, instalace do řadiče, otestování řízení a všech funkcí.</t>
  </si>
  <si>
    <t>130</t>
  </si>
  <si>
    <t>220999001R2</t>
  </si>
  <si>
    <t>Rozborová položka. Cena prací se stanoví individuální kalkulací pro následující kvalitativní podmínky: Úpravy a doplnění řadiče dle specifikace v PD: Zpracování dopravního řešení SSZ včetně odladění</t>
  </si>
  <si>
    <t>132</t>
  </si>
  <si>
    <t>73</t>
  </si>
  <si>
    <t>220960191</t>
  </si>
  <si>
    <t>Regulace a aktivace jedné signální skupiny s použitím montážní plošiny</t>
  </si>
  <si>
    <t>134</t>
  </si>
  <si>
    <t>220960198</t>
  </si>
  <si>
    <t>Regulace a aktivace každé další signální skupiny mikroprocesorového řadiče s použitím plošiny</t>
  </si>
  <si>
    <t>136</t>
  </si>
  <si>
    <t>220960199</t>
  </si>
  <si>
    <t>Regulace a aktivace každé další signální skupiny mikroprocesorového řadiče bez použití plošiny</t>
  </si>
  <si>
    <t>138</t>
  </si>
  <si>
    <t>220960301</t>
  </si>
  <si>
    <t>Příprava ke komplexnímu vyzkoušení křižovatky s mikroprocesorovým řadičem MR za první signální skupinu</t>
  </si>
  <si>
    <t>140</t>
  </si>
  <si>
    <t>77</t>
  </si>
  <si>
    <t>220960311</t>
  </si>
  <si>
    <t>Komplexní vyzkoušení křižovatky s mikroprocesorovým řadičem MR před uvedením zařízení do provozu do pěti signálních skupin</t>
  </si>
  <si>
    <t>142</t>
  </si>
  <si>
    <t>220960421</t>
  </si>
  <si>
    <t>Přepnutí silničního signalizačního zařízení na blikající žlutou a zajištění v řadiči MR včetně přepnutí na blikající žlutou v řadiči,vyjmutí a odebrání pojistky 60 V, částečné vytažení desky odporů z konektorů, přezkoušení proti uvedení do činnosti a zaji</t>
  </si>
  <si>
    <t>144</t>
  </si>
  <si>
    <t>79</t>
  </si>
  <si>
    <t>220960422</t>
  </si>
  <si>
    <t>Uvedení do provozu silniční signalizační zařízení po přepnutí na blikající žlutou</t>
  </si>
  <si>
    <t>146</t>
  </si>
  <si>
    <t>220999001R2.1</t>
  </si>
  <si>
    <t>Rozborová položka. Cena prací se stanoví individuální kalkulací pro následující kvalitativní podmínky: Zkušební provoz SSZ dle specifikace v PD.</t>
  </si>
  <si>
    <t>148</t>
  </si>
  <si>
    <t>81</t>
  </si>
  <si>
    <t>220999001R3</t>
  </si>
  <si>
    <t>Rozborová položka. Cena prací se stanoví individuální kalkulací pro následující kvalitativní podmínky: Vyhodnocení zkušebního provozu a zpracování čistopisu DŘ</t>
  </si>
  <si>
    <t>150</t>
  </si>
  <si>
    <t>741810003R</t>
  </si>
  <si>
    <t>Zkoušky a prohlídky elektrických rozvodů a zařízení celková prohlídka a vyhotovení revizní zprávy</t>
  </si>
  <si>
    <t>152</t>
  </si>
  <si>
    <t>83</t>
  </si>
  <si>
    <t>210030921P1</t>
  </si>
  <si>
    <t>Porovnatelná položka k položce 210030921 CS ÚRS. Cena prací se stanoví porovnávací kalkulací pro následující kvalitativní podmínky: Označení stožárů čísly, výška písma typ. 100mm, provedení samolepící fólií nebo nástřikem přes šablonu.</t>
  </si>
  <si>
    <t>154</t>
  </si>
  <si>
    <t>24622000R</t>
  </si>
  <si>
    <t>hmota nátěrová syntetická vrchní (email) odstín černý + šablony</t>
  </si>
  <si>
    <t>156</t>
  </si>
  <si>
    <t>85</t>
  </si>
  <si>
    <t>PMP1</t>
  </si>
  <si>
    <t>Materiál blíže nespecifikovaný, pro zvláštní podmínky v místě instalace a pro konkrétní použitou technologiii, jako jsou např. montážní pásky, T-kusy, L-kusy, nástavce, prodloužení, speciální držáky a pod.</t>
  </si>
  <si>
    <t>158</t>
  </si>
  <si>
    <t>PMP2</t>
  </si>
  <si>
    <t>Doprava materiálu</t>
  </si>
  <si>
    <t>160</t>
  </si>
  <si>
    <t>46-M</t>
  </si>
  <si>
    <t>Zemní práce při extr.mont.pracích</t>
  </si>
  <si>
    <t>87</t>
  </si>
  <si>
    <t>460070303</t>
  </si>
  <si>
    <t xml:space="preserve">Hloubení nezapažených jam ručně pro ostatní konstrukce s přemístěním výkopku do vzdálenosti 3 m od okraje jámy nebo naložením na dopravní prostředek, včetně zásypu, zhutnění a urovnání povrchu pro základy světelných návěstidel stožárových s 1 až 3 světly </t>
  </si>
  <si>
    <t>162</t>
  </si>
  <si>
    <t>460080035</t>
  </si>
  <si>
    <t>Základové konstrukce základ bez bednění do rostlé zeminy z monolitického železobetonu bez výztuže tř. C 25/30</t>
  </si>
  <si>
    <t>m3</t>
  </si>
  <si>
    <t>164</t>
  </si>
  <si>
    <t>stožár výložníkový: výměra položky 460070314 * rozměr základu =</t>
  </si>
  <si>
    <t>2*0,6*0,6*1,6</t>
  </si>
  <si>
    <t>podstavce skříní =</t>
  </si>
  <si>
    <t>0,5*2</t>
  </si>
  <si>
    <t>"patky pro SDZ"</t>
  </si>
  <si>
    <t>0,5*0,5*0,7*4</t>
  </si>
  <si>
    <t>89</t>
  </si>
  <si>
    <t>460150123</t>
  </si>
  <si>
    <t>Hloubení zapažených i nezapažených kabelových rýh ručně včetně urovnání dna s přemístěním výkopku do vzdálenosti 3 m od okraje jámy nebo naložením na dopravní prostředek šířky 35 cm, hloubky 40 cm, v hornině třídy 3</t>
  </si>
  <si>
    <t>166</t>
  </si>
  <si>
    <t>460421001</t>
  </si>
  <si>
    <t>Kabelové lože včetně podsypu, zhutnění a urovnání povrchu z písku nebo štěrkopísku tloušťky 5 cm nad kabel bez zakrytí, šířky do 65 cm</t>
  </si>
  <si>
    <t>168</t>
  </si>
  <si>
    <t>kabelová rýha celkem =</t>
  </si>
  <si>
    <t>91</t>
  </si>
  <si>
    <t>460490013</t>
  </si>
  <si>
    <t>Krytí kabelů, spojek, koncovek a odbočnic kabelů výstražnou fólií z PVC včetně vyrovnání povrchu rýhy, rozvinutí a uložení fólie do rýhy, fólie šířky do 34cm</t>
  </si>
  <si>
    <t>170</t>
  </si>
  <si>
    <t>v rýze š. 35 =</t>
  </si>
  <si>
    <t>69311311</t>
  </si>
  <si>
    <t>pás varovný plný PE š 330mm s potiskem</t>
  </si>
  <si>
    <t>172</t>
  </si>
  <si>
    <t>93</t>
  </si>
  <si>
    <t>220060423</t>
  </si>
  <si>
    <t>Položení ochranné trubky do kabelového lože průměru 110 mm</t>
  </si>
  <si>
    <t>174</t>
  </si>
  <si>
    <t>220182025</t>
  </si>
  <si>
    <t>Kontrola průchodnosti trubky kalibrace do 2000 m</t>
  </si>
  <si>
    <t>km</t>
  </si>
  <si>
    <t>176</t>
  </si>
  <si>
    <t>0,035</t>
  </si>
  <si>
    <t>95</t>
  </si>
  <si>
    <t>34571355</t>
  </si>
  <si>
    <t>trubka elektroinstalační ohebná dvouplášťová korugovaná (chránička) D 94/110mm, HDPE+LDPE</t>
  </si>
  <si>
    <t>178</t>
  </si>
  <si>
    <t>460560123</t>
  </si>
  <si>
    <t>Zásyp kabelových rýh ručně s uložením výkopku ve vrstvách včetně zhutnění a urovnání povrchu šířky 35 cm hloubky 40 cm, v hornině třídy 3</t>
  </si>
  <si>
    <t>180</t>
  </si>
  <si>
    <t>97</t>
  </si>
  <si>
    <t>460070753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</si>
  <si>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3</t>
  </si>
  <si>
    <t>182</t>
  </si>
  <si>
    <t>jámy pro nalezení chrániček</t>
  </si>
  <si>
    <t>2*1,5*1,5*1,0</t>
  </si>
  <si>
    <t>460120013</t>
  </si>
  <si>
    <t>Ostatní zemní práce při stavbě nadzemních vedení zásyp jam ručně včetně upěchování a uložení výkopku ve vrstvách, a úpravy povrchu, v hornině třídy 3</t>
  </si>
  <si>
    <t>184</t>
  </si>
  <si>
    <t>4,5</t>
  </si>
  <si>
    <t>99</t>
  </si>
  <si>
    <t>460600022</t>
  </si>
  <si>
    <t>Přemístění (odvoz) horniny, suti a vybouraných hmot vodorovné přemístění horniny včetně složení, bez naložení a rozprostření jakékoliv třídy, na vzdálenost přes 50 do 500 m</t>
  </si>
  <si>
    <t>186</t>
  </si>
  <si>
    <t>Přebytečná zemina z výkopů rýh: délka * šířka * vrstva =</t>
  </si>
  <si>
    <t>0,665</t>
  </si>
  <si>
    <t>Přebytečná zemina z výkopů pro základy stožárů =</t>
  </si>
  <si>
    <t>2,152</t>
  </si>
  <si>
    <t>Přebytečná zemina z výkopů pro skříně =</t>
  </si>
  <si>
    <t>"Přebytečná zemina z výkopů pro patky SDZ"</t>
  </si>
  <si>
    <t>460600061</t>
  </si>
  <si>
    <t>Přemístění (odvoz) horniny, suti a vybouraných hmot odvoz suti a vybouraných hmot do 1 km</t>
  </si>
  <si>
    <t>188</t>
  </si>
  <si>
    <t>4,517*2</t>
  </si>
  <si>
    <t>101</t>
  </si>
  <si>
    <t>460600071</t>
  </si>
  <si>
    <t>Přemístění (odvoz) horniny, suti a vybouraných hmot odvoz suti a vybouraných hmot Příplatek k ceně za každý další i započatý 1 km</t>
  </si>
  <si>
    <t>190</t>
  </si>
  <si>
    <t>9,034*19</t>
  </si>
  <si>
    <t>997221815</t>
  </si>
  <si>
    <t>Poplatek za uložení stavebního odpadu na skládce (skládkovné) - zemina a kamení s příměsí.</t>
  </si>
  <si>
    <t>192</t>
  </si>
  <si>
    <t>9,034</t>
  </si>
  <si>
    <t>VON - Vedlejší a ostatní náklady</t>
  </si>
  <si>
    <t>D1 - Zařízení staveniště</t>
  </si>
  <si>
    <t>D2 - Projektové práce</t>
  </si>
  <si>
    <t>D3 - Geodetické práce</t>
  </si>
  <si>
    <t>D1</t>
  </si>
  <si>
    <t>Zařízení staveniště</t>
  </si>
  <si>
    <t>032103000</t>
  </si>
  <si>
    <t>Zařízení staveniště - zřízení, provoz, odstranění - položka obsahuje veškeré náklady zařízení staveniště, které nejsou uvedeny zvlášť</t>
  </si>
  <si>
    <t>cena dle zkušeností z jiných staveb</t>
  </si>
  <si>
    <t>D2</t>
  </si>
  <si>
    <t>Projektové práce</t>
  </si>
  <si>
    <t>013244000</t>
  </si>
  <si>
    <t>Dopracování realizační dokumentace</t>
  </si>
  <si>
    <t>013254000</t>
  </si>
  <si>
    <t>Dokumentace skutečného provedení stavby</t>
  </si>
  <si>
    <t>013203000</t>
  </si>
  <si>
    <t>Dokumentace DIO + zajištění DIR</t>
  </si>
  <si>
    <t>0304303000-R</t>
  </si>
  <si>
    <t>DIO - přechodné dopravní značení</t>
  </si>
  <si>
    <t>den</t>
  </si>
  <si>
    <t>D3</t>
  </si>
  <si>
    <t>Geodetické práce</t>
  </si>
  <si>
    <t>460010025</t>
  </si>
  <si>
    <t>Vytýčení inženýrských sítí</t>
  </si>
  <si>
    <t>012303000</t>
  </si>
  <si>
    <t>Zaměření skutečného provedení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</si>
</sst>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32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007/19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 Vrchlabí, ul Valteřická - přechod pro chodce - světelné signalizační zařízení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7. 6. 2022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>Ing. Michal Šulc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16.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 401 - Technologie'!J30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'SO 401 - Technologie'!P124</f>
        <v>0</v>
      </c>
      <c r="AV95" s="111">
        <f>'SO 401 - Technologie'!J33</f>
        <v>0</v>
      </c>
      <c r="AW95" s="111">
        <f>'SO 401 - Technologie'!J34</f>
        <v>0</v>
      </c>
      <c r="AX95" s="111">
        <f>'SO 401 - Technologie'!J35</f>
        <v>0</v>
      </c>
      <c r="AY95" s="111">
        <f>'SO 401 - Technologie'!J36</f>
        <v>0</v>
      </c>
      <c r="AZ95" s="111">
        <f>'SO 401 - Technologie'!F33</f>
        <v>0</v>
      </c>
      <c r="BA95" s="111">
        <f>'SO 401 - Technologie'!F34</f>
        <v>0</v>
      </c>
      <c r="BB95" s="111">
        <f>'SO 401 - Technologie'!F35</f>
        <v>0</v>
      </c>
      <c r="BC95" s="111">
        <f>'SO 401 - Technologie'!F36</f>
        <v>0</v>
      </c>
      <c r="BD95" s="113">
        <f>'SO 401 - Technologie'!F37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7" customFormat="1" ht="16.5" customHeight="1">
      <c r="A96" s="103" t="s">
        <v>78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'VON - Vedlejší a ostatní 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81</v>
      </c>
      <c r="AR96" s="104"/>
      <c r="AS96" s="115">
        <v>0</v>
      </c>
      <c r="AT96" s="116">
        <f>ROUND(SUM(AV96:AW96),2)</f>
        <v>0</v>
      </c>
      <c r="AU96" s="117">
        <f>'VON - Vedlejší a ostatní ...'!P119</f>
        <v>0</v>
      </c>
      <c r="AV96" s="116">
        <f>'VON - Vedlejší a ostatní ...'!J33</f>
        <v>0</v>
      </c>
      <c r="AW96" s="116">
        <f>'VON - Vedlejší a ostatní ...'!J34</f>
        <v>0</v>
      </c>
      <c r="AX96" s="116">
        <f>'VON - Vedlejší a ostatní ...'!J35</f>
        <v>0</v>
      </c>
      <c r="AY96" s="116">
        <f>'VON - Vedlejší a ostatní ...'!J36</f>
        <v>0</v>
      </c>
      <c r="AZ96" s="116">
        <f>'VON - Vedlejší a ostatní ...'!F33</f>
        <v>0</v>
      </c>
      <c r="BA96" s="116">
        <f>'VON - Vedlejší a ostatní ...'!F34</f>
        <v>0</v>
      </c>
      <c r="BB96" s="116">
        <f>'VON - Vedlejší a ostatní ...'!F35</f>
        <v>0</v>
      </c>
      <c r="BC96" s="116">
        <f>'VON - Vedlejší a ostatní ...'!F36</f>
        <v>0</v>
      </c>
      <c r="BD96" s="118">
        <f>'VON - Vedlejší a ostatní ...'!F37</f>
        <v>0</v>
      </c>
      <c r="BE96" s="7"/>
      <c r="BT96" s="114" t="s">
        <v>82</v>
      </c>
      <c r="BV96" s="114" t="s">
        <v>76</v>
      </c>
      <c r="BW96" s="114" t="s">
        <v>87</v>
      </c>
      <c r="BX96" s="114" t="s">
        <v>4</v>
      </c>
      <c r="CL96" s="114" t="s">
        <v>1</v>
      </c>
      <c r="CM96" s="114" t="s">
        <v>84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401 - Technologie'!C2" display="/"/>
    <hyperlink ref="A9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 xml:space="preserve"> Vrchlabí, ul Valteřická - přechod pro chodce - světelné signalizační zařízení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7. 6. 2022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Michal Šulc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ROUND(J124,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ROUND((SUM(BE124:BE368)),  2)</f>
        <v>0</v>
      </c>
      <c r="G33" s="37"/>
      <c r="H33" s="37"/>
      <c r="I33" s="127">
        <v>0.20999999999999999</v>
      </c>
      <c r="J33" s="126">
        <f>ROUND(((SUM(BE124:BE368))*I33),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ROUND((SUM(BF124:BF368)),  2)</f>
        <v>0</v>
      </c>
      <c r="G34" s="37"/>
      <c r="H34" s="37"/>
      <c r="I34" s="127">
        <v>0.14999999999999999</v>
      </c>
      <c r="J34" s="126">
        <f>ROUND(((SUM(BF124:BF368))*I34),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ROUND((SUM(BG124:BG368)),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ROUND((SUM(BH124:BH368)),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ROUND((SUM(BI124:BI368)),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 xml:space="preserve"> Vrchlabí, ul Valteřická - přechod pro chodce - světelné signalizační zařízení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401 - Technologie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7. 6. 2022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>Ing. Michal Šulc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96</v>
      </c>
      <c r="E97" s="141"/>
      <c r="F97" s="141"/>
      <c r="G97" s="141"/>
      <c r="H97" s="141"/>
      <c r="I97" s="141"/>
      <c r="J97" s="142">
        <f>J125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97</v>
      </c>
      <c r="E98" s="145"/>
      <c r="F98" s="145"/>
      <c r="G98" s="145"/>
      <c r="H98" s="145"/>
      <c r="I98" s="145"/>
      <c r="J98" s="146">
        <f>J126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98</v>
      </c>
      <c r="E99" s="145"/>
      <c r="F99" s="145"/>
      <c r="G99" s="145"/>
      <c r="H99" s="145"/>
      <c r="I99" s="145"/>
      <c r="J99" s="146">
        <f>J129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99</v>
      </c>
      <c r="E100" s="145"/>
      <c r="F100" s="145"/>
      <c r="G100" s="145"/>
      <c r="H100" s="145"/>
      <c r="I100" s="145"/>
      <c r="J100" s="146">
        <f>J132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100</v>
      </c>
      <c r="E101" s="145"/>
      <c r="F101" s="145"/>
      <c r="G101" s="145"/>
      <c r="H101" s="145"/>
      <c r="I101" s="145"/>
      <c r="J101" s="146">
        <f>J149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101</v>
      </c>
      <c r="E102" s="141"/>
      <c r="F102" s="141"/>
      <c r="G102" s="141"/>
      <c r="H102" s="141"/>
      <c r="I102" s="141"/>
      <c r="J102" s="142">
        <f>J155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102</v>
      </c>
      <c r="E103" s="145"/>
      <c r="F103" s="145"/>
      <c r="G103" s="145"/>
      <c r="H103" s="145"/>
      <c r="I103" s="145"/>
      <c r="J103" s="146">
        <f>J156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103</v>
      </c>
      <c r="E104" s="145"/>
      <c r="F104" s="145"/>
      <c r="G104" s="145"/>
      <c r="H104" s="145"/>
      <c r="I104" s="145"/>
      <c r="J104" s="146">
        <f>J310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104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7"/>
      <c r="D114" s="37"/>
      <c r="E114" s="120" t="str">
        <f>E7</f>
        <v xml:space="preserve"> Vrchlabí, ul Valteřická - přechod pro chodce - světelné signalizační zařízení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89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E9</f>
        <v>SO 401 - Technologie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F12</f>
        <v xml:space="preserve"> </v>
      </c>
      <c r="G118" s="37"/>
      <c r="H118" s="37"/>
      <c r="I118" s="31" t="s">
        <v>22</v>
      </c>
      <c r="J118" s="68" t="str">
        <f>IF(J12="","",J12)</f>
        <v>7. 6. 2022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7"/>
      <c r="E120" s="37"/>
      <c r="F120" s="26" t="str">
        <f>E15</f>
        <v xml:space="preserve"> </v>
      </c>
      <c r="G120" s="37"/>
      <c r="H120" s="37"/>
      <c r="I120" s="31" t="s">
        <v>29</v>
      </c>
      <c r="J120" s="35" t="str">
        <f>E21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7"/>
      <c r="E121" s="37"/>
      <c r="F121" s="26" t="str">
        <f>IF(E18="","",E18)</f>
        <v>Vyplň údaj</v>
      </c>
      <c r="G121" s="37"/>
      <c r="H121" s="37"/>
      <c r="I121" s="31" t="s">
        <v>31</v>
      </c>
      <c r="J121" s="35" t="str">
        <f>E24</f>
        <v>Ing. Michal Šulc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47"/>
      <c r="B123" s="148"/>
      <c r="C123" s="149" t="s">
        <v>105</v>
      </c>
      <c r="D123" s="150" t="s">
        <v>59</v>
      </c>
      <c r="E123" s="150" t="s">
        <v>55</v>
      </c>
      <c r="F123" s="150" t="s">
        <v>56</v>
      </c>
      <c r="G123" s="150" t="s">
        <v>106</v>
      </c>
      <c r="H123" s="150" t="s">
        <v>107</v>
      </c>
      <c r="I123" s="150" t="s">
        <v>108</v>
      </c>
      <c r="J123" s="150" t="s">
        <v>93</v>
      </c>
      <c r="K123" s="151" t="s">
        <v>109</v>
      </c>
      <c r="L123" s="152"/>
      <c r="M123" s="85" t="s">
        <v>1</v>
      </c>
      <c r="N123" s="86" t="s">
        <v>38</v>
      </c>
      <c r="O123" s="86" t="s">
        <v>110</v>
      </c>
      <c r="P123" s="86" t="s">
        <v>111</v>
      </c>
      <c r="Q123" s="86" t="s">
        <v>112</v>
      </c>
      <c r="R123" s="86" t="s">
        <v>113</v>
      </c>
      <c r="S123" s="86" t="s">
        <v>114</v>
      </c>
      <c r="T123" s="87" t="s">
        <v>115</v>
      </c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/>
    </row>
    <row r="124" s="2" customFormat="1" ht="22.8" customHeight="1">
      <c r="A124" s="37"/>
      <c r="B124" s="38"/>
      <c r="C124" s="92" t="s">
        <v>116</v>
      </c>
      <c r="D124" s="37"/>
      <c r="E124" s="37"/>
      <c r="F124" s="37"/>
      <c r="G124" s="37"/>
      <c r="H124" s="37"/>
      <c r="I124" s="37"/>
      <c r="J124" s="153">
        <f>BK124</f>
        <v>0</v>
      </c>
      <c r="K124" s="37"/>
      <c r="L124" s="38"/>
      <c r="M124" s="88"/>
      <c r="N124" s="72"/>
      <c r="O124" s="89"/>
      <c r="P124" s="154">
        <f>P125+P155</f>
        <v>0</v>
      </c>
      <c r="Q124" s="89"/>
      <c r="R124" s="154">
        <f>R125+R155</f>
        <v>30.737717125807997</v>
      </c>
      <c r="S124" s="89"/>
      <c r="T124" s="155">
        <f>T125+T155</f>
        <v>12.807499999999999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73</v>
      </c>
      <c r="AU124" s="18" t="s">
        <v>95</v>
      </c>
      <c r="BK124" s="156">
        <f>BK125+BK155</f>
        <v>0</v>
      </c>
    </row>
    <row r="125" s="12" customFormat="1" ht="25.92" customHeight="1">
      <c r="A125" s="12"/>
      <c r="B125" s="157"/>
      <c r="C125" s="12"/>
      <c r="D125" s="158" t="s">
        <v>73</v>
      </c>
      <c r="E125" s="159" t="s">
        <v>117</v>
      </c>
      <c r="F125" s="159" t="s">
        <v>118</v>
      </c>
      <c r="G125" s="12"/>
      <c r="H125" s="12"/>
      <c r="I125" s="160"/>
      <c r="J125" s="161">
        <f>BK125</f>
        <v>0</v>
      </c>
      <c r="K125" s="12"/>
      <c r="L125" s="157"/>
      <c r="M125" s="162"/>
      <c r="N125" s="163"/>
      <c r="O125" s="163"/>
      <c r="P125" s="164">
        <f>P126+P129+P132+P149</f>
        <v>0</v>
      </c>
      <c r="Q125" s="163"/>
      <c r="R125" s="164">
        <f>R126+R129+R132+R149</f>
        <v>10.71759</v>
      </c>
      <c r="S125" s="163"/>
      <c r="T125" s="165">
        <f>T126+T129+T132+T149</f>
        <v>12.807499999999999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8" t="s">
        <v>82</v>
      </c>
      <c r="AT125" s="166" t="s">
        <v>73</v>
      </c>
      <c r="AU125" s="166" t="s">
        <v>74</v>
      </c>
      <c r="AY125" s="158" t="s">
        <v>119</v>
      </c>
      <c r="BK125" s="167">
        <f>BK126+BK129+BK132+BK149</f>
        <v>0</v>
      </c>
    </row>
    <row r="126" s="12" customFormat="1" ht="22.8" customHeight="1">
      <c r="A126" s="12"/>
      <c r="B126" s="157"/>
      <c r="C126" s="12"/>
      <c r="D126" s="158" t="s">
        <v>73</v>
      </c>
      <c r="E126" s="168" t="s">
        <v>82</v>
      </c>
      <c r="F126" s="168" t="s">
        <v>120</v>
      </c>
      <c r="G126" s="12"/>
      <c r="H126" s="12"/>
      <c r="I126" s="160"/>
      <c r="J126" s="169">
        <f>BK126</f>
        <v>0</v>
      </c>
      <c r="K126" s="12"/>
      <c r="L126" s="157"/>
      <c r="M126" s="162"/>
      <c r="N126" s="163"/>
      <c r="O126" s="163"/>
      <c r="P126" s="164">
        <f>SUM(P127:P128)</f>
        <v>0</v>
      </c>
      <c r="Q126" s="163"/>
      <c r="R126" s="164">
        <f>SUM(R127:R128)</f>
        <v>0</v>
      </c>
      <c r="S126" s="163"/>
      <c r="T126" s="165">
        <f>SUM(T127:T128)</f>
        <v>12.807499999999999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82</v>
      </c>
      <c r="AT126" s="166" t="s">
        <v>73</v>
      </c>
      <c r="AU126" s="166" t="s">
        <v>82</v>
      </c>
      <c r="AY126" s="158" t="s">
        <v>119</v>
      </c>
      <c r="BK126" s="167">
        <f>SUM(BK127:BK128)</f>
        <v>0</v>
      </c>
    </row>
    <row r="127" s="2" customFormat="1" ht="24.15" customHeight="1">
      <c r="A127" s="37"/>
      <c r="B127" s="170"/>
      <c r="C127" s="171" t="s">
        <v>82</v>
      </c>
      <c r="D127" s="171" t="s">
        <v>121</v>
      </c>
      <c r="E127" s="172" t="s">
        <v>122</v>
      </c>
      <c r="F127" s="173" t="s">
        <v>123</v>
      </c>
      <c r="G127" s="174" t="s">
        <v>124</v>
      </c>
      <c r="H127" s="175">
        <v>23.5</v>
      </c>
      <c r="I127" s="176"/>
      <c r="J127" s="177">
        <f>ROUND(I127*H127,2)</f>
        <v>0</v>
      </c>
      <c r="K127" s="173" t="s">
        <v>125</v>
      </c>
      <c r="L127" s="38"/>
      <c r="M127" s="178" t="s">
        <v>1</v>
      </c>
      <c r="N127" s="179" t="s">
        <v>39</v>
      </c>
      <c r="O127" s="76"/>
      <c r="P127" s="180">
        <f>O127*H127</f>
        <v>0</v>
      </c>
      <c r="Q127" s="180">
        <v>0</v>
      </c>
      <c r="R127" s="180">
        <f>Q127*H127</f>
        <v>0</v>
      </c>
      <c r="S127" s="180">
        <v>0.255</v>
      </c>
      <c r="T127" s="181">
        <f>S127*H127</f>
        <v>5.9924999999999997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2" t="s">
        <v>126</v>
      </c>
      <c r="AT127" s="182" t="s">
        <v>121</v>
      </c>
      <c r="AU127" s="182" t="s">
        <v>84</v>
      </c>
      <c r="AY127" s="18" t="s">
        <v>119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82</v>
      </c>
      <c r="BK127" s="183">
        <f>ROUND(I127*H127,2)</f>
        <v>0</v>
      </c>
      <c r="BL127" s="18" t="s">
        <v>126</v>
      </c>
      <c r="BM127" s="182" t="s">
        <v>84</v>
      </c>
    </row>
    <row r="128" s="2" customFormat="1" ht="66.75" customHeight="1">
      <c r="A128" s="37"/>
      <c r="B128" s="170"/>
      <c r="C128" s="171" t="s">
        <v>84</v>
      </c>
      <c r="D128" s="171" t="s">
        <v>121</v>
      </c>
      <c r="E128" s="172" t="s">
        <v>127</v>
      </c>
      <c r="F128" s="173" t="s">
        <v>128</v>
      </c>
      <c r="G128" s="174" t="s">
        <v>124</v>
      </c>
      <c r="H128" s="175">
        <v>23.5</v>
      </c>
      <c r="I128" s="176"/>
      <c r="J128" s="177">
        <f>ROUND(I128*H128,2)</f>
        <v>0</v>
      </c>
      <c r="K128" s="173" t="s">
        <v>125</v>
      </c>
      <c r="L128" s="38"/>
      <c r="M128" s="178" t="s">
        <v>1</v>
      </c>
      <c r="N128" s="179" t="s">
        <v>39</v>
      </c>
      <c r="O128" s="76"/>
      <c r="P128" s="180">
        <f>O128*H128</f>
        <v>0</v>
      </c>
      <c r="Q128" s="180">
        <v>0</v>
      </c>
      <c r="R128" s="180">
        <f>Q128*H128</f>
        <v>0</v>
      </c>
      <c r="S128" s="180">
        <v>0.28999999999999998</v>
      </c>
      <c r="T128" s="181">
        <f>S128*H128</f>
        <v>6.8149999999999995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126</v>
      </c>
      <c r="AT128" s="182" t="s">
        <v>121</v>
      </c>
      <c r="AU128" s="182" t="s">
        <v>84</v>
      </c>
      <c r="AY128" s="18" t="s">
        <v>119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82</v>
      </c>
      <c r="BK128" s="183">
        <f>ROUND(I128*H128,2)</f>
        <v>0</v>
      </c>
      <c r="BL128" s="18" t="s">
        <v>126</v>
      </c>
      <c r="BM128" s="182" t="s">
        <v>126</v>
      </c>
    </row>
    <row r="129" s="12" customFormat="1" ht="22.8" customHeight="1">
      <c r="A129" s="12"/>
      <c r="B129" s="157"/>
      <c r="C129" s="12"/>
      <c r="D129" s="158" t="s">
        <v>73</v>
      </c>
      <c r="E129" s="168" t="s">
        <v>129</v>
      </c>
      <c r="F129" s="168" t="s">
        <v>130</v>
      </c>
      <c r="G129" s="12"/>
      <c r="H129" s="12"/>
      <c r="I129" s="160"/>
      <c r="J129" s="169">
        <f>BK129</f>
        <v>0</v>
      </c>
      <c r="K129" s="12"/>
      <c r="L129" s="157"/>
      <c r="M129" s="162"/>
      <c r="N129" s="163"/>
      <c r="O129" s="163"/>
      <c r="P129" s="164">
        <f>SUM(P130:P131)</f>
        <v>0</v>
      </c>
      <c r="Q129" s="163"/>
      <c r="R129" s="164">
        <f>SUM(R130:R131)</f>
        <v>10.20417</v>
      </c>
      <c r="S129" s="163"/>
      <c r="T129" s="165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8" t="s">
        <v>82</v>
      </c>
      <c r="AT129" s="166" t="s">
        <v>73</v>
      </c>
      <c r="AU129" s="166" t="s">
        <v>82</v>
      </c>
      <c r="AY129" s="158" t="s">
        <v>119</v>
      </c>
      <c r="BK129" s="167">
        <f>SUM(BK130:BK131)</f>
        <v>0</v>
      </c>
    </row>
    <row r="130" s="2" customFormat="1" ht="16.5" customHeight="1">
      <c r="A130" s="37"/>
      <c r="B130" s="170"/>
      <c r="C130" s="171" t="s">
        <v>131</v>
      </c>
      <c r="D130" s="171" t="s">
        <v>121</v>
      </c>
      <c r="E130" s="172" t="s">
        <v>132</v>
      </c>
      <c r="F130" s="173" t="s">
        <v>133</v>
      </c>
      <c r="G130" s="174" t="s">
        <v>124</v>
      </c>
      <c r="H130" s="175">
        <v>23.5</v>
      </c>
      <c r="I130" s="176"/>
      <c r="J130" s="177">
        <f>ROUND(I130*H130,2)</f>
        <v>0</v>
      </c>
      <c r="K130" s="173" t="s">
        <v>125</v>
      </c>
      <c r="L130" s="38"/>
      <c r="M130" s="178" t="s">
        <v>1</v>
      </c>
      <c r="N130" s="179" t="s">
        <v>39</v>
      </c>
      <c r="O130" s="76"/>
      <c r="P130" s="180">
        <f>O130*H130</f>
        <v>0</v>
      </c>
      <c r="Q130" s="180">
        <v>0.34499999999999997</v>
      </c>
      <c r="R130" s="180">
        <f>Q130*H130</f>
        <v>8.1074999999999999</v>
      </c>
      <c r="S130" s="180">
        <v>0</v>
      </c>
      <c r="T130" s="18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126</v>
      </c>
      <c r="AT130" s="182" t="s">
        <v>121</v>
      </c>
      <c r="AU130" s="182" t="s">
        <v>84</v>
      </c>
      <c r="AY130" s="18" t="s">
        <v>119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82</v>
      </c>
      <c r="BK130" s="183">
        <f>ROUND(I130*H130,2)</f>
        <v>0</v>
      </c>
      <c r="BL130" s="18" t="s">
        <v>126</v>
      </c>
      <c r="BM130" s="182" t="s">
        <v>134</v>
      </c>
    </row>
    <row r="131" s="2" customFormat="1" ht="76.35" customHeight="1">
      <c r="A131" s="37"/>
      <c r="B131" s="170"/>
      <c r="C131" s="171" t="s">
        <v>126</v>
      </c>
      <c r="D131" s="171" t="s">
        <v>121</v>
      </c>
      <c r="E131" s="172" t="s">
        <v>135</v>
      </c>
      <c r="F131" s="173" t="s">
        <v>136</v>
      </c>
      <c r="G131" s="174" t="s">
        <v>124</v>
      </c>
      <c r="H131" s="175">
        <v>23.5</v>
      </c>
      <c r="I131" s="176"/>
      <c r="J131" s="177">
        <f>ROUND(I131*H131,2)</f>
        <v>0</v>
      </c>
      <c r="K131" s="173" t="s">
        <v>125</v>
      </c>
      <c r="L131" s="38"/>
      <c r="M131" s="178" t="s">
        <v>1</v>
      </c>
      <c r="N131" s="179" t="s">
        <v>39</v>
      </c>
      <c r="O131" s="76"/>
      <c r="P131" s="180">
        <f>O131*H131</f>
        <v>0</v>
      </c>
      <c r="Q131" s="180">
        <v>0.089219999999999994</v>
      </c>
      <c r="R131" s="180">
        <f>Q131*H131</f>
        <v>2.09667</v>
      </c>
      <c r="S131" s="180">
        <v>0</v>
      </c>
      <c r="T131" s="18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2" t="s">
        <v>126</v>
      </c>
      <c r="AT131" s="182" t="s">
        <v>121</v>
      </c>
      <c r="AU131" s="182" t="s">
        <v>84</v>
      </c>
      <c r="AY131" s="18" t="s">
        <v>119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82</v>
      </c>
      <c r="BK131" s="183">
        <f>ROUND(I131*H131,2)</f>
        <v>0</v>
      </c>
      <c r="BL131" s="18" t="s">
        <v>126</v>
      </c>
      <c r="BM131" s="182" t="s">
        <v>137</v>
      </c>
    </row>
    <row r="132" s="12" customFormat="1" ht="22.8" customHeight="1">
      <c r="A132" s="12"/>
      <c r="B132" s="157"/>
      <c r="C132" s="12"/>
      <c r="D132" s="158" t="s">
        <v>73</v>
      </c>
      <c r="E132" s="168" t="s">
        <v>138</v>
      </c>
      <c r="F132" s="168" t="s">
        <v>139</v>
      </c>
      <c r="G132" s="12"/>
      <c r="H132" s="12"/>
      <c r="I132" s="160"/>
      <c r="J132" s="169">
        <f>BK132</f>
        <v>0</v>
      </c>
      <c r="K132" s="12"/>
      <c r="L132" s="157"/>
      <c r="M132" s="162"/>
      <c r="N132" s="163"/>
      <c r="O132" s="163"/>
      <c r="P132" s="164">
        <f>SUM(P133:P148)</f>
        <v>0</v>
      </c>
      <c r="Q132" s="163"/>
      <c r="R132" s="164">
        <f>SUM(R133:R148)</f>
        <v>0.51341999999999999</v>
      </c>
      <c r="S132" s="163"/>
      <c r="T132" s="165">
        <f>SUM(T133:T148)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8" t="s">
        <v>82</v>
      </c>
      <c r="AT132" s="166" t="s">
        <v>73</v>
      </c>
      <c r="AU132" s="166" t="s">
        <v>82</v>
      </c>
      <c r="AY132" s="158" t="s">
        <v>119</v>
      </c>
      <c r="BK132" s="167">
        <f>SUM(BK133:BK148)</f>
        <v>0</v>
      </c>
    </row>
    <row r="133" s="2" customFormat="1" ht="24.15" customHeight="1">
      <c r="A133" s="37"/>
      <c r="B133" s="170"/>
      <c r="C133" s="171" t="s">
        <v>129</v>
      </c>
      <c r="D133" s="171" t="s">
        <v>121</v>
      </c>
      <c r="E133" s="172" t="s">
        <v>140</v>
      </c>
      <c r="F133" s="173" t="s">
        <v>141</v>
      </c>
      <c r="G133" s="174" t="s">
        <v>142</v>
      </c>
      <c r="H133" s="175">
        <v>2</v>
      </c>
      <c r="I133" s="176"/>
      <c r="J133" s="177">
        <f>ROUND(I133*H133,2)</f>
        <v>0</v>
      </c>
      <c r="K133" s="173" t="s">
        <v>125</v>
      </c>
      <c r="L133" s="38"/>
      <c r="M133" s="178" t="s">
        <v>1</v>
      </c>
      <c r="N133" s="179" t="s">
        <v>39</v>
      </c>
      <c r="O133" s="76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2" t="s">
        <v>126</v>
      </c>
      <c r="AT133" s="182" t="s">
        <v>121</v>
      </c>
      <c r="AU133" s="182" t="s">
        <v>84</v>
      </c>
      <c r="AY133" s="18" t="s">
        <v>119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82</v>
      </c>
      <c r="BK133" s="183">
        <f>ROUND(I133*H133,2)</f>
        <v>0</v>
      </c>
      <c r="BL133" s="18" t="s">
        <v>126</v>
      </c>
      <c r="BM133" s="182" t="s">
        <v>143</v>
      </c>
    </row>
    <row r="134" s="13" customFormat="1">
      <c r="A134" s="13"/>
      <c r="B134" s="184"/>
      <c r="C134" s="13"/>
      <c r="D134" s="185" t="s">
        <v>144</v>
      </c>
      <c r="E134" s="186" t="s">
        <v>1</v>
      </c>
      <c r="F134" s="187" t="s">
        <v>84</v>
      </c>
      <c r="G134" s="13"/>
      <c r="H134" s="188">
        <v>2</v>
      </c>
      <c r="I134" s="189"/>
      <c r="J134" s="13"/>
      <c r="K134" s="13"/>
      <c r="L134" s="184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144</v>
      </c>
      <c r="AU134" s="186" t="s">
        <v>84</v>
      </c>
      <c r="AV134" s="13" t="s">
        <v>84</v>
      </c>
      <c r="AW134" s="13" t="s">
        <v>30</v>
      </c>
      <c r="AX134" s="13" t="s">
        <v>74</v>
      </c>
      <c r="AY134" s="186" t="s">
        <v>119</v>
      </c>
    </row>
    <row r="135" s="14" customFormat="1">
      <c r="A135" s="14"/>
      <c r="B135" s="193"/>
      <c r="C135" s="14"/>
      <c r="D135" s="185" t="s">
        <v>144</v>
      </c>
      <c r="E135" s="194" t="s">
        <v>1</v>
      </c>
      <c r="F135" s="195" t="s">
        <v>145</v>
      </c>
      <c r="G135" s="14"/>
      <c r="H135" s="196">
        <v>2</v>
      </c>
      <c r="I135" s="197"/>
      <c r="J135" s="14"/>
      <c r="K135" s="14"/>
      <c r="L135" s="193"/>
      <c r="M135" s="198"/>
      <c r="N135" s="199"/>
      <c r="O135" s="199"/>
      <c r="P135" s="199"/>
      <c r="Q135" s="199"/>
      <c r="R135" s="199"/>
      <c r="S135" s="199"/>
      <c r="T135" s="20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4" t="s">
        <v>144</v>
      </c>
      <c r="AU135" s="194" t="s">
        <v>84</v>
      </c>
      <c r="AV135" s="14" t="s">
        <v>126</v>
      </c>
      <c r="AW135" s="14" t="s">
        <v>30</v>
      </c>
      <c r="AX135" s="14" t="s">
        <v>82</v>
      </c>
      <c r="AY135" s="194" t="s">
        <v>119</v>
      </c>
    </row>
    <row r="136" s="2" customFormat="1" ht="21.75" customHeight="1">
      <c r="A136" s="37"/>
      <c r="B136" s="170"/>
      <c r="C136" s="201" t="s">
        <v>134</v>
      </c>
      <c r="D136" s="201" t="s">
        <v>146</v>
      </c>
      <c r="E136" s="202" t="s">
        <v>147</v>
      </c>
      <c r="F136" s="203" t="s">
        <v>148</v>
      </c>
      <c r="G136" s="204" t="s">
        <v>142</v>
      </c>
      <c r="H136" s="205">
        <v>2</v>
      </c>
      <c r="I136" s="206"/>
      <c r="J136" s="207">
        <f>ROUND(I136*H136,2)</f>
        <v>0</v>
      </c>
      <c r="K136" s="203" t="s">
        <v>1</v>
      </c>
      <c r="L136" s="208"/>
      <c r="M136" s="209" t="s">
        <v>1</v>
      </c>
      <c r="N136" s="210" t="s">
        <v>39</v>
      </c>
      <c r="O136" s="76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137</v>
      </c>
      <c r="AT136" s="182" t="s">
        <v>146</v>
      </c>
      <c r="AU136" s="182" t="s">
        <v>84</v>
      </c>
      <c r="AY136" s="18" t="s">
        <v>119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82</v>
      </c>
      <c r="BK136" s="183">
        <f>ROUND(I136*H136,2)</f>
        <v>0</v>
      </c>
      <c r="BL136" s="18" t="s">
        <v>126</v>
      </c>
      <c r="BM136" s="182" t="s">
        <v>149</v>
      </c>
    </row>
    <row r="137" s="13" customFormat="1">
      <c r="A137" s="13"/>
      <c r="B137" s="184"/>
      <c r="C137" s="13"/>
      <c r="D137" s="185" t="s">
        <v>144</v>
      </c>
      <c r="E137" s="186" t="s">
        <v>1</v>
      </c>
      <c r="F137" s="187" t="s">
        <v>84</v>
      </c>
      <c r="G137" s="13"/>
      <c r="H137" s="188">
        <v>2</v>
      </c>
      <c r="I137" s="189"/>
      <c r="J137" s="13"/>
      <c r="K137" s="13"/>
      <c r="L137" s="184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144</v>
      </c>
      <c r="AU137" s="186" t="s">
        <v>84</v>
      </c>
      <c r="AV137" s="13" t="s">
        <v>84</v>
      </c>
      <c r="AW137" s="13" t="s">
        <v>30</v>
      </c>
      <c r="AX137" s="13" t="s">
        <v>74</v>
      </c>
      <c r="AY137" s="186" t="s">
        <v>119</v>
      </c>
    </row>
    <row r="138" s="14" customFormat="1">
      <c r="A138" s="14"/>
      <c r="B138" s="193"/>
      <c r="C138" s="14"/>
      <c r="D138" s="185" t="s">
        <v>144</v>
      </c>
      <c r="E138" s="194" t="s">
        <v>1</v>
      </c>
      <c r="F138" s="195" t="s">
        <v>145</v>
      </c>
      <c r="G138" s="14"/>
      <c r="H138" s="196">
        <v>2</v>
      </c>
      <c r="I138" s="197"/>
      <c r="J138" s="14"/>
      <c r="K138" s="14"/>
      <c r="L138" s="193"/>
      <c r="M138" s="198"/>
      <c r="N138" s="199"/>
      <c r="O138" s="199"/>
      <c r="P138" s="199"/>
      <c r="Q138" s="199"/>
      <c r="R138" s="199"/>
      <c r="S138" s="199"/>
      <c r="T138" s="20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4" t="s">
        <v>144</v>
      </c>
      <c r="AU138" s="194" t="s">
        <v>84</v>
      </c>
      <c r="AV138" s="14" t="s">
        <v>126</v>
      </c>
      <c r="AW138" s="14" t="s">
        <v>30</v>
      </c>
      <c r="AX138" s="14" t="s">
        <v>82</v>
      </c>
      <c r="AY138" s="194" t="s">
        <v>119</v>
      </c>
    </row>
    <row r="139" s="2" customFormat="1" ht="24.15" customHeight="1">
      <c r="A139" s="37"/>
      <c r="B139" s="170"/>
      <c r="C139" s="171" t="s">
        <v>150</v>
      </c>
      <c r="D139" s="171" t="s">
        <v>121</v>
      </c>
      <c r="E139" s="172" t="s">
        <v>151</v>
      </c>
      <c r="F139" s="173" t="s">
        <v>152</v>
      </c>
      <c r="G139" s="174" t="s">
        <v>142</v>
      </c>
      <c r="H139" s="175">
        <v>8</v>
      </c>
      <c r="I139" s="176"/>
      <c r="J139" s="177">
        <f>ROUND(I139*H139,2)</f>
        <v>0</v>
      </c>
      <c r="K139" s="173" t="s">
        <v>125</v>
      </c>
      <c r="L139" s="38"/>
      <c r="M139" s="178" t="s">
        <v>1</v>
      </c>
      <c r="N139" s="179" t="s">
        <v>39</v>
      </c>
      <c r="O139" s="76"/>
      <c r="P139" s="180">
        <f>O139*H139</f>
        <v>0</v>
      </c>
      <c r="Q139" s="180">
        <v>0.00069999999999999999</v>
      </c>
      <c r="R139" s="180">
        <f>Q139*H139</f>
        <v>0.0055999999999999999</v>
      </c>
      <c r="S139" s="180">
        <v>0</v>
      </c>
      <c r="T139" s="18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126</v>
      </c>
      <c r="AT139" s="182" t="s">
        <v>121</v>
      </c>
      <c r="AU139" s="182" t="s">
        <v>84</v>
      </c>
      <c r="AY139" s="18" t="s">
        <v>119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82</v>
      </c>
      <c r="BK139" s="183">
        <f>ROUND(I139*H139,2)</f>
        <v>0</v>
      </c>
      <c r="BL139" s="18" t="s">
        <v>126</v>
      </c>
      <c r="BM139" s="182" t="s">
        <v>153</v>
      </c>
    </row>
    <row r="140" s="13" customFormat="1">
      <c r="A140" s="13"/>
      <c r="B140" s="184"/>
      <c r="C140" s="13"/>
      <c r="D140" s="185" t="s">
        <v>144</v>
      </c>
      <c r="E140" s="186" t="s">
        <v>1</v>
      </c>
      <c r="F140" s="187" t="s">
        <v>137</v>
      </c>
      <c r="G140" s="13"/>
      <c r="H140" s="188">
        <v>8</v>
      </c>
      <c r="I140" s="189"/>
      <c r="J140" s="13"/>
      <c r="K140" s="13"/>
      <c r="L140" s="184"/>
      <c r="M140" s="190"/>
      <c r="N140" s="191"/>
      <c r="O140" s="191"/>
      <c r="P140" s="191"/>
      <c r="Q140" s="191"/>
      <c r="R140" s="191"/>
      <c r="S140" s="191"/>
      <c r="T140" s="19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144</v>
      </c>
      <c r="AU140" s="186" t="s">
        <v>84</v>
      </c>
      <c r="AV140" s="13" t="s">
        <v>84</v>
      </c>
      <c r="AW140" s="13" t="s">
        <v>30</v>
      </c>
      <c r="AX140" s="13" t="s">
        <v>74</v>
      </c>
      <c r="AY140" s="186" t="s">
        <v>119</v>
      </c>
    </row>
    <row r="141" s="14" customFormat="1">
      <c r="A141" s="14"/>
      <c r="B141" s="193"/>
      <c r="C141" s="14"/>
      <c r="D141" s="185" t="s">
        <v>144</v>
      </c>
      <c r="E141" s="194" t="s">
        <v>1</v>
      </c>
      <c r="F141" s="195" t="s">
        <v>145</v>
      </c>
      <c r="G141" s="14"/>
      <c r="H141" s="196">
        <v>8</v>
      </c>
      <c r="I141" s="197"/>
      <c r="J141" s="14"/>
      <c r="K141" s="14"/>
      <c r="L141" s="193"/>
      <c r="M141" s="198"/>
      <c r="N141" s="199"/>
      <c r="O141" s="199"/>
      <c r="P141" s="199"/>
      <c r="Q141" s="199"/>
      <c r="R141" s="199"/>
      <c r="S141" s="199"/>
      <c r="T141" s="20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4" t="s">
        <v>144</v>
      </c>
      <c r="AU141" s="194" t="s">
        <v>84</v>
      </c>
      <c r="AV141" s="14" t="s">
        <v>126</v>
      </c>
      <c r="AW141" s="14" t="s">
        <v>30</v>
      </c>
      <c r="AX141" s="14" t="s">
        <v>82</v>
      </c>
      <c r="AY141" s="194" t="s">
        <v>119</v>
      </c>
    </row>
    <row r="142" s="2" customFormat="1" ht="16.5" customHeight="1">
      <c r="A142" s="37"/>
      <c r="B142" s="170"/>
      <c r="C142" s="201" t="s">
        <v>137</v>
      </c>
      <c r="D142" s="201" t="s">
        <v>146</v>
      </c>
      <c r="E142" s="202" t="s">
        <v>154</v>
      </c>
      <c r="F142" s="203" t="s">
        <v>155</v>
      </c>
      <c r="G142" s="204" t="s">
        <v>142</v>
      </c>
      <c r="H142" s="205">
        <v>2</v>
      </c>
      <c r="I142" s="206"/>
      <c r="J142" s="207">
        <f>ROUND(I142*H142,2)</f>
        <v>0</v>
      </c>
      <c r="K142" s="203" t="s">
        <v>1</v>
      </c>
      <c r="L142" s="208"/>
      <c r="M142" s="209" t="s">
        <v>1</v>
      </c>
      <c r="N142" s="210" t="s">
        <v>39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137</v>
      </c>
      <c r="AT142" s="182" t="s">
        <v>146</v>
      </c>
      <c r="AU142" s="182" t="s">
        <v>84</v>
      </c>
      <c r="AY142" s="18" t="s">
        <v>119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82</v>
      </c>
      <c r="BK142" s="183">
        <f>ROUND(I142*H142,2)</f>
        <v>0</v>
      </c>
      <c r="BL142" s="18" t="s">
        <v>126</v>
      </c>
      <c r="BM142" s="182" t="s">
        <v>156</v>
      </c>
    </row>
    <row r="143" s="2" customFormat="1" ht="16.5" customHeight="1">
      <c r="A143" s="37"/>
      <c r="B143" s="170"/>
      <c r="C143" s="201" t="s">
        <v>138</v>
      </c>
      <c r="D143" s="201" t="s">
        <v>146</v>
      </c>
      <c r="E143" s="202" t="s">
        <v>157</v>
      </c>
      <c r="F143" s="203" t="s">
        <v>158</v>
      </c>
      <c r="G143" s="204" t="s">
        <v>142</v>
      </c>
      <c r="H143" s="205">
        <v>2</v>
      </c>
      <c r="I143" s="206"/>
      <c r="J143" s="207">
        <f>ROUND(I143*H143,2)</f>
        <v>0</v>
      </c>
      <c r="K143" s="203" t="s">
        <v>1</v>
      </c>
      <c r="L143" s="208"/>
      <c r="M143" s="209" t="s">
        <v>1</v>
      </c>
      <c r="N143" s="210" t="s">
        <v>39</v>
      </c>
      <c r="O143" s="76"/>
      <c r="P143" s="180">
        <f>O143*H143</f>
        <v>0</v>
      </c>
      <c r="Q143" s="180">
        <v>0.0050000000000000001</v>
      </c>
      <c r="R143" s="180">
        <f>Q143*H143</f>
        <v>0.01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137</v>
      </c>
      <c r="AT143" s="182" t="s">
        <v>146</v>
      </c>
      <c r="AU143" s="182" t="s">
        <v>84</v>
      </c>
      <c r="AY143" s="18" t="s">
        <v>119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82</v>
      </c>
      <c r="BK143" s="183">
        <f>ROUND(I143*H143,2)</f>
        <v>0</v>
      </c>
      <c r="BL143" s="18" t="s">
        <v>126</v>
      </c>
      <c r="BM143" s="182" t="s">
        <v>159</v>
      </c>
    </row>
    <row r="144" s="2" customFormat="1" ht="16.5" customHeight="1">
      <c r="A144" s="37"/>
      <c r="B144" s="170"/>
      <c r="C144" s="201" t="s">
        <v>143</v>
      </c>
      <c r="D144" s="201" t="s">
        <v>146</v>
      </c>
      <c r="E144" s="202" t="s">
        <v>160</v>
      </c>
      <c r="F144" s="203" t="s">
        <v>161</v>
      </c>
      <c r="G144" s="204" t="s">
        <v>142</v>
      </c>
      <c r="H144" s="205">
        <v>2</v>
      </c>
      <c r="I144" s="206"/>
      <c r="J144" s="207">
        <f>ROUND(I144*H144,2)</f>
        <v>0</v>
      </c>
      <c r="K144" s="203" t="s">
        <v>1</v>
      </c>
      <c r="L144" s="208"/>
      <c r="M144" s="209" t="s">
        <v>1</v>
      </c>
      <c r="N144" s="210" t="s">
        <v>39</v>
      </c>
      <c r="O144" s="76"/>
      <c r="P144" s="180">
        <f>O144*H144</f>
        <v>0</v>
      </c>
      <c r="Q144" s="180">
        <v>0.0050000000000000001</v>
      </c>
      <c r="R144" s="180">
        <f>Q144*H144</f>
        <v>0.01</v>
      </c>
      <c r="S144" s="180">
        <v>0</v>
      </c>
      <c r="T144" s="181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2" t="s">
        <v>137</v>
      </c>
      <c r="AT144" s="182" t="s">
        <v>146</v>
      </c>
      <c r="AU144" s="182" t="s">
        <v>84</v>
      </c>
      <c r="AY144" s="18" t="s">
        <v>119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82</v>
      </c>
      <c r="BK144" s="183">
        <f>ROUND(I144*H144,2)</f>
        <v>0</v>
      </c>
      <c r="BL144" s="18" t="s">
        <v>126</v>
      </c>
      <c r="BM144" s="182" t="s">
        <v>162</v>
      </c>
    </row>
    <row r="145" s="2" customFormat="1" ht="16.5" customHeight="1">
      <c r="A145" s="37"/>
      <c r="B145" s="170"/>
      <c r="C145" s="201" t="s">
        <v>163</v>
      </c>
      <c r="D145" s="201" t="s">
        <v>146</v>
      </c>
      <c r="E145" s="202" t="s">
        <v>164</v>
      </c>
      <c r="F145" s="203" t="s">
        <v>165</v>
      </c>
      <c r="G145" s="204" t="s">
        <v>142</v>
      </c>
      <c r="H145" s="205">
        <v>2</v>
      </c>
      <c r="I145" s="206"/>
      <c r="J145" s="207">
        <f>ROUND(I145*H145,2)</f>
        <v>0</v>
      </c>
      <c r="K145" s="203" t="s">
        <v>1</v>
      </c>
      <c r="L145" s="208"/>
      <c r="M145" s="209" t="s">
        <v>1</v>
      </c>
      <c r="N145" s="210" t="s">
        <v>39</v>
      </c>
      <c r="O145" s="76"/>
      <c r="P145" s="180">
        <f>O145*H145</f>
        <v>0</v>
      </c>
      <c r="Q145" s="180">
        <v>0.00089999999999999998</v>
      </c>
      <c r="R145" s="180">
        <f>Q145*H145</f>
        <v>0.0018</v>
      </c>
      <c r="S145" s="180">
        <v>0</v>
      </c>
      <c r="T145" s="18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137</v>
      </c>
      <c r="AT145" s="182" t="s">
        <v>146</v>
      </c>
      <c r="AU145" s="182" t="s">
        <v>84</v>
      </c>
      <c r="AY145" s="18" t="s">
        <v>119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82</v>
      </c>
      <c r="BK145" s="183">
        <f>ROUND(I145*H145,2)</f>
        <v>0</v>
      </c>
      <c r="BL145" s="18" t="s">
        <v>126</v>
      </c>
      <c r="BM145" s="182" t="s">
        <v>166</v>
      </c>
    </row>
    <row r="146" s="2" customFormat="1" ht="24.15" customHeight="1">
      <c r="A146" s="37"/>
      <c r="B146" s="170"/>
      <c r="C146" s="171" t="s">
        <v>149</v>
      </c>
      <c r="D146" s="171" t="s">
        <v>121</v>
      </c>
      <c r="E146" s="172" t="s">
        <v>167</v>
      </c>
      <c r="F146" s="173" t="s">
        <v>168</v>
      </c>
      <c r="G146" s="174" t="s">
        <v>142</v>
      </c>
      <c r="H146" s="175">
        <v>4</v>
      </c>
      <c r="I146" s="176"/>
      <c r="J146" s="177">
        <f>ROUND(I146*H146,2)</f>
        <v>0</v>
      </c>
      <c r="K146" s="173" t="s">
        <v>125</v>
      </c>
      <c r="L146" s="38"/>
      <c r="M146" s="178" t="s">
        <v>1</v>
      </c>
      <c r="N146" s="179" t="s">
        <v>39</v>
      </c>
      <c r="O146" s="76"/>
      <c r="P146" s="180">
        <f>O146*H146</f>
        <v>0</v>
      </c>
      <c r="Q146" s="180">
        <v>0.11240500000000001</v>
      </c>
      <c r="R146" s="180">
        <f>Q146*H146</f>
        <v>0.44962000000000002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126</v>
      </c>
      <c r="AT146" s="182" t="s">
        <v>121</v>
      </c>
      <c r="AU146" s="182" t="s">
        <v>84</v>
      </c>
      <c r="AY146" s="18" t="s">
        <v>119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82</v>
      </c>
      <c r="BK146" s="183">
        <f>ROUND(I146*H146,2)</f>
        <v>0</v>
      </c>
      <c r="BL146" s="18" t="s">
        <v>126</v>
      </c>
      <c r="BM146" s="182" t="s">
        <v>169</v>
      </c>
    </row>
    <row r="147" s="2" customFormat="1" ht="21.75" customHeight="1">
      <c r="A147" s="37"/>
      <c r="B147" s="170"/>
      <c r="C147" s="201" t="s">
        <v>170</v>
      </c>
      <c r="D147" s="201" t="s">
        <v>146</v>
      </c>
      <c r="E147" s="202" t="s">
        <v>171</v>
      </c>
      <c r="F147" s="203" t="s">
        <v>172</v>
      </c>
      <c r="G147" s="204" t="s">
        <v>142</v>
      </c>
      <c r="H147" s="205">
        <v>4</v>
      </c>
      <c r="I147" s="206"/>
      <c r="J147" s="207">
        <f>ROUND(I147*H147,2)</f>
        <v>0</v>
      </c>
      <c r="K147" s="203" t="s">
        <v>125</v>
      </c>
      <c r="L147" s="208"/>
      <c r="M147" s="209" t="s">
        <v>1</v>
      </c>
      <c r="N147" s="210" t="s">
        <v>39</v>
      </c>
      <c r="O147" s="76"/>
      <c r="P147" s="180">
        <f>O147*H147</f>
        <v>0</v>
      </c>
      <c r="Q147" s="180">
        <v>0.0061000000000000004</v>
      </c>
      <c r="R147" s="180">
        <f>Q147*H147</f>
        <v>0.024400000000000002</v>
      </c>
      <c r="S147" s="180">
        <v>0</v>
      </c>
      <c r="T147" s="18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2" t="s">
        <v>137</v>
      </c>
      <c r="AT147" s="182" t="s">
        <v>146</v>
      </c>
      <c r="AU147" s="182" t="s">
        <v>84</v>
      </c>
      <c r="AY147" s="18" t="s">
        <v>119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82</v>
      </c>
      <c r="BK147" s="183">
        <f>ROUND(I147*H147,2)</f>
        <v>0</v>
      </c>
      <c r="BL147" s="18" t="s">
        <v>126</v>
      </c>
      <c r="BM147" s="182" t="s">
        <v>173</v>
      </c>
    </row>
    <row r="148" s="2" customFormat="1" ht="16.5" customHeight="1">
      <c r="A148" s="37"/>
      <c r="B148" s="170"/>
      <c r="C148" s="201" t="s">
        <v>153</v>
      </c>
      <c r="D148" s="201" t="s">
        <v>146</v>
      </c>
      <c r="E148" s="202" t="s">
        <v>174</v>
      </c>
      <c r="F148" s="203" t="s">
        <v>175</v>
      </c>
      <c r="G148" s="204" t="s">
        <v>142</v>
      </c>
      <c r="H148" s="205">
        <v>4</v>
      </c>
      <c r="I148" s="206"/>
      <c r="J148" s="207">
        <f>ROUND(I148*H148,2)</f>
        <v>0</v>
      </c>
      <c r="K148" s="203" t="s">
        <v>176</v>
      </c>
      <c r="L148" s="208"/>
      <c r="M148" s="209" t="s">
        <v>1</v>
      </c>
      <c r="N148" s="210" t="s">
        <v>39</v>
      </c>
      <c r="O148" s="76"/>
      <c r="P148" s="180">
        <f>O148*H148</f>
        <v>0</v>
      </c>
      <c r="Q148" s="180">
        <v>0.0030000000000000001</v>
      </c>
      <c r="R148" s="180">
        <f>Q148*H148</f>
        <v>0.012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137</v>
      </c>
      <c r="AT148" s="182" t="s">
        <v>146</v>
      </c>
      <c r="AU148" s="182" t="s">
        <v>84</v>
      </c>
      <c r="AY148" s="18" t="s">
        <v>119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82</v>
      </c>
      <c r="BK148" s="183">
        <f>ROUND(I148*H148,2)</f>
        <v>0</v>
      </c>
      <c r="BL148" s="18" t="s">
        <v>126</v>
      </c>
      <c r="BM148" s="182" t="s">
        <v>177</v>
      </c>
    </row>
    <row r="149" s="12" customFormat="1" ht="22.8" customHeight="1">
      <c r="A149" s="12"/>
      <c r="B149" s="157"/>
      <c r="C149" s="12"/>
      <c r="D149" s="158" t="s">
        <v>73</v>
      </c>
      <c r="E149" s="168" t="s">
        <v>178</v>
      </c>
      <c r="F149" s="168" t="s">
        <v>179</v>
      </c>
      <c r="G149" s="12"/>
      <c r="H149" s="12"/>
      <c r="I149" s="160"/>
      <c r="J149" s="169">
        <f>BK149</f>
        <v>0</v>
      </c>
      <c r="K149" s="12"/>
      <c r="L149" s="157"/>
      <c r="M149" s="162"/>
      <c r="N149" s="163"/>
      <c r="O149" s="163"/>
      <c r="P149" s="164">
        <f>SUM(P150:P154)</f>
        <v>0</v>
      </c>
      <c r="Q149" s="163"/>
      <c r="R149" s="164">
        <f>SUM(R150:R154)</f>
        <v>0</v>
      </c>
      <c r="S149" s="163"/>
      <c r="T149" s="165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8" t="s">
        <v>82</v>
      </c>
      <c r="AT149" s="166" t="s">
        <v>73</v>
      </c>
      <c r="AU149" s="166" t="s">
        <v>82</v>
      </c>
      <c r="AY149" s="158" t="s">
        <v>119</v>
      </c>
      <c r="BK149" s="167">
        <f>SUM(BK150:BK154)</f>
        <v>0</v>
      </c>
    </row>
    <row r="150" s="2" customFormat="1" ht="37.8" customHeight="1">
      <c r="A150" s="37"/>
      <c r="B150" s="170"/>
      <c r="C150" s="171" t="s">
        <v>8</v>
      </c>
      <c r="D150" s="171" t="s">
        <v>121</v>
      </c>
      <c r="E150" s="172" t="s">
        <v>180</v>
      </c>
      <c r="F150" s="173" t="s">
        <v>181</v>
      </c>
      <c r="G150" s="174" t="s">
        <v>182</v>
      </c>
      <c r="H150" s="175">
        <v>5.2919999999999998</v>
      </c>
      <c r="I150" s="176"/>
      <c r="J150" s="177">
        <f>ROUND(I150*H150,2)</f>
        <v>0</v>
      </c>
      <c r="K150" s="173" t="s">
        <v>125</v>
      </c>
      <c r="L150" s="38"/>
      <c r="M150" s="178" t="s">
        <v>1</v>
      </c>
      <c r="N150" s="179" t="s">
        <v>39</v>
      </c>
      <c r="O150" s="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126</v>
      </c>
      <c r="AT150" s="182" t="s">
        <v>121</v>
      </c>
      <c r="AU150" s="182" t="s">
        <v>84</v>
      </c>
      <c r="AY150" s="18" t="s">
        <v>119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82</v>
      </c>
      <c r="BK150" s="183">
        <f>ROUND(I150*H150,2)</f>
        <v>0</v>
      </c>
      <c r="BL150" s="18" t="s">
        <v>126</v>
      </c>
      <c r="BM150" s="182" t="s">
        <v>183</v>
      </c>
    </row>
    <row r="151" s="2" customFormat="1" ht="37.8" customHeight="1">
      <c r="A151" s="37"/>
      <c r="B151" s="170"/>
      <c r="C151" s="171" t="s">
        <v>156</v>
      </c>
      <c r="D151" s="171" t="s">
        <v>121</v>
      </c>
      <c r="E151" s="172" t="s">
        <v>184</v>
      </c>
      <c r="F151" s="173" t="s">
        <v>185</v>
      </c>
      <c r="G151" s="174" t="s">
        <v>182</v>
      </c>
      <c r="H151" s="175">
        <v>100.548</v>
      </c>
      <c r="I151" s="176"/>
      <c r="J151" s="177">
        <f>ROUND(I151*H151,2)</f>
        <v>0</v>
      </c>
      <c r="K151" s="173" t="s">
        <v>125</v>
      </c>
      <c r="L151" s="38"/>
      <c r="M151" s="178" t="s">
        <v>1</v>
      </c>
      <c r="N151" s="179" t="s">
        <v>39</v>
      </c>
      <c r="O151" s="76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2" t="s">
        <v>126</v>
      </c>
      <c r="AT151" s="182" t="s">
        <v>121</v>
      </c>
      <c r="AU151" s="182" t="s">
        <v>84</v>
      </c>
      <c r="AY151" s="18" t="s">
        <v>119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82</v>
      </c>
      <c r="BK151" s="183">
        <f>ROUND(I151*H151,2)</f>
        <v>0</v>
      </c>
      <c r="BL151" s="18" t="s">
        <v>126</v>
      </c>
      <c r="BM151" s="182" t="s">
        <v>186</v>
      </c>
    </row>
    <row r="152" s="2" customFormat="1" ht="24.15" customHeight="1">
      <c r="A152" s="37"/>
      <c r="B152" s="170"/>
      <c r="C152" s="171" t="s">
        <v>187</v>
      </c>
      <c r="D152" s="171" t="s">
        <v>121</v>
      </c>
      <c r="E152" s="172" t="s">
        <v>188</v>
      </c>
      <c r="F152" s="173" t="s">
        <v>189</v>
      </c>
      <c r="G152" s="174" t="s">
        <v>182</v>
      </c>
      <c r="H152" s="175">
        <v>5.2919999999999998</v>
      </c>
      <c r="I152" s="176"/>
      <c r="J152" s="177">
        <f>ROUND(I152*H152,2)</f>
        <v>0</v>
      </c>
      <c r="K152" s="173" t="s">
        <v>1</v>
      </c>
      <c r="L152" s="38"/>
      <c r="M152" s="178" t="s">
        <v>1</v>
      </c>
      <c r="N152" s="179" t="s">
        <v>39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126</v>
      </c>
      <c r="AT152" s="182" t="s">
        <v>121</v>
      </c>
      <c r="AU152" s="182" t="s">
        <v>84</v>
      </c>
      <c r="AY152" s="18" t="s">
        <v>119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82</v>
      </c>
      <c r="BK152" s="183">
        <f>ROUND(I152*H152,2)</f>
        <v>0</v>
      </c>
      <c r="BL152" s="18" t="s">
        <v>126</v>
      </c>
      <c r="BM152" s="182" t="s">
        <v>190</v>
      </c>
    </row>
    <row r="153" s="13" customFormat="1">
      <c r="A153" s="13"/>
      <c r="B153" s="184"/>
      <c r="C153" s="13"/>
      <c r="D153" s="185" t="s">
        <v>144</v>
      </c>
      <c r="E153" s="186" t="s">
        <v>1</v>
      </c>
      <c r="F153" s="187" t="s">
        <v>191</v>
      </c>
      <c r="G153" s="13"/>
      <c r="H153" s="188">
        <v>5.2919999999999998</v>
      </c>
      <c r="I153" s="189"/>
      <c r="J153" s="13"/>
      <c r="K153" s="13"/>
      <c r="L153" s="184"/>
      <c r="M153" s="190"/>
      <c r="N153" s="191"/>
      <c r="O153" s="191"/>
      <c r="P153" s="191"/>
      <c r="Q153" s="191"/>
      <c r="R153" s="191"/>
      <c r="S153" s="191"/>
      <c r="T153" s="19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144</v>
      </c>
      <c r="AU153" s="186" t="s">
        <v>84</v>
      </c>
      <c r="AV153" s="13" t="s">
        <v>84</v>
      </c>
      <c r="AW153" s="13" t="s">
        <v>30</v>
      </c>
      <c r="AX153" s="13" t="s">
        <v>74</v>
      </c>
      <c r="AY153" s="186" t="s">
        <v>119</v>
      </c>
    </row>
    <row r="154" s="14" customFormat="1">
      <c r="A154" s="14"/>
      <c r="B154" s="193"/>
      <c r="C154" s="14"/>
      <c r="D154" s="185" t="s">
        <v>144</v>
      </c>
      <c r="E154" s="194" t="s">
        <v>1</v>
      </c>
      <c r="F154" s="195" t="s">
        <v>145</v>
      </c>
      <c r="G154" s="14"/>
      <c r="H154" s="196">
        <v>5.2919999999999998</v>
      </c>
      <c r="I154" s="197"/>
      <c r="J154" s="14"/>
      <c r="K154" s="14"/>
      <c r="L154" s="193"/>
      <c r="M154" s="198"/>
      <c r="N154" s="199"/>
      <c r="O154" s="199"/>
      <c r="P154" s="199"/>
      <c r="Q154" s="199"/>
      <c r="R154" s="199"/>
      <c r="S154" s="199"/>
      <c r="T154" s="20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4" t="s">
        <v>144</v>
      </c>
      <c r="AU154" s="194" t="s">
        <v>84</v>
      </c>
      <c r="AV154" s="14" t="s">
        <v>126</v>
      </c>
      <c r="AW154" s="14" t="s">
        <v>30</v>
      </c>
      <c r="AX154" s="14" t="s">
        <v>82</v>
      </c>
      <c r="AY154" s="194" t="s">
        <v>119</v>
      </c>
    </row>
    <row r="155" s="12" customFormat="1" ht="25.92" customHeight="1">
      <c r="A155" s="12"/>
      <c r="B155" s="157"/>
      <c r="C155" s="12"/>
      <c r="D155" s="158" t="s">
        <v>73</v>
      </c>
      <c r="E155" s="159" t="s">
        <v>146</v>
      </c>
      <c r="F155" s="159" t="s">
        <v>192</v>
      </c>
      <c r="G155" s="12"/>
      <c r="H155" s="12"/>
      <c r="I155" s="160"/>
      <c r="J155" s="161">
        <f>BK155</f>
        <v>0</v>
      </c>
      <c r="K155" s="12"/>
      <c r="L155" s="157"/>
      <c r="M155" s="162"/>
      <c r="N155" s="163"/>
      <c r="O155" s="163"/>
      <c r="P155" s="164">
        <f>P156+P310</f>
        <v>0</v>
      </c>
      <c r="Q155" s="163"/>
      <c r="R155" s="164">
        <f>R156+R310</f>
        <v>20.020127125807999</v>
      </c>
      <c r="S155" s="163"/>
      <c r="T155" s="165">
        <f>T156+T310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8" t="s">
        <v>131</v>
      </c>
      <c r="AT155" s="166" t="s">
        <v>73</v>
      </c>
      <c r="AU155" s="166" t="s">
        <v>74</v>
      </c>
      <c r="AY155" s="158" t="s">
        <v>119</v>
      </c>
      <c r="BK155" s="167">
        <f>BK156+BK310</f>
        <v>0</v>
      </c>
    </row>
    <row r="156" s="12" customFormat="1" ht="22.8" customHeight="1">
      <c r="A156" s="12"/>
      <c r="B156" s="157"/>
      <c r="C156" s="12"/>
      <c r="D156" s="158" t="s">
        <v>73</v>
      </c>
      <c r="E156" s="168" t="s">
        <v>193</v>
      </c>
      <c r="F156" s="168" t="s">
        <v>194</v>
      </c>
      <c r="G156" s="12"/>
      <c r="H156" s="12"/>
      <c r="I156" s="160"/>
      <c r="J156" s="169">
        <f>BK156</f>
        <v>0</v>
      </c>
      <c r="K156" s="12"/>
      <c r="L156" s="157"/>
      <c r="M156" s="162"/>
      <c r="N156" s="163"/>
      <c r="O156" s="163"/>
      <c r="P156" s="164">
        <f>SUM(P157:P309)</f>
        <v>0</v>
      </c>
      <c r="Q156" s="163"/>
      <c r="R156" s="164">
        <f>SUM(R157:R309)</f>
        <v>4.5189099999999991</v>
      </c>
      <c r="S156" s="163"/>
      <c r="T156" s="165">
        <f>SUM(T157:T309)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8" t="s">
        <v>131</v>
      </c>
      <c r="AT156" s="166" t="s">
        <v>73</v>
      </c>
      <c r="AU156" s="166" t="s">
        <v>82</v>
      </c>
      <c r="AY156" s="158" t="s">
        <v>119</v>
      </c>
      <c r="BK156" s="167">
        <f>SUM(BK157:BK309)</f>
        <v>0</v>
      </c>
    </row>
    <row r="157" s="2" customFormat="1" ht="76.35" customHeight="1">
      <c r="A157" s="37"/>
      <c r="B157" s="170"/>
      <c r="C157" s="171" t="s">
        <v>183</v>
      </c>
      <c r="D157" s="171" t="s">
        <v>121</v>
      </c>
      <c r="E157" s="172" t="s">
        <v>195</v>
      </c>
      <c r="F157" s="173" t="s">
        <v>196</v>
      </c>
      <c r="G157" s="174" t="s">
        <v>197</v>
      </c>
      <c r="H157" s="175">
        <v>75</v>
      </c>
      <c r="I157" s="176"/>
      <c r="J157" s="177">
        <f>ROUND(I157*H157,2)</f>
        <v>0</v>
      </c>
      <c r="K157" s="173" t="s">
        <v>125</v>
      </c>
      <c r="L157" s="38"/>
      <c r="M157" s="178" t="s">
        <v>1</v>
      </c>
      <c r="N157" s="179" t="s">
        <v>39</v>
      </c>
      <c r="O157" s="76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198</v>
      </c>
      <c r="AT157" s="182" t="s">
        <v>121</v>
      </c>
      <c r="AU157" s="182" t="s">
        <v>84</v>
      </c>
      <c r="AY157" s="18" t="s">
        <v>119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82</v>
      </c>
      <c r="BK157" s="183">
        <f>ROUND(I157*H157,2)</f>
        <v>0</v>
      </c>
      <c r="BL157" s="18" t="s">
        <v>198</v>
      </c>
      <c r="BM157" s="182" t="s">
        <v>199</v>
      </c>
    </row>
    <row r="158" s="13" customFormat="1">
      <c r="A158" s="13"/>
      <c r="B158" s="184"/>
      <c r="C158" s="13"/>
      <c r="D158" s="185" t="s">
        <v>144</v>
      </c>
      <c r="E158" s="186" t="s">
        <v>1</v>
      </c>
      <c r="F158" s="187" t="s">
        <v>200</v>
      </c>
      <c r="G158" s="13"/>
      <c r="H158" s="188">
        <v>75</v>
      </c>
      <c r="I158" s="189"/>
      <c r="J158" s="13"/>
      <c r="K158" s="13"/>
      <c r="L158" s="184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144</v>
      </c>
      <c r="AU158" s="186" t="s">
        <v>84</v>
      </c>
      <c r="AV158" s="13" t="s">
        <v>84</v>
      </c>
      <c r="AW158" s="13" t="s">
        <v>30</v>
      </c>
      <c r="AX158" s="13" t="s">
        <v>74</v>
      </c>
      <c r="AY158" s="186" t="s">
        <v>119</v>
      </c>
    </row>
    <row r="159" s="14" customFormat="1">
      <c r="A159" s="14"/>
      <c r="B159" s="193"/>
      <c r="C159" s="14"/>
      <c r="D159" s="185" t="s">
        <v>144</v>
      </c>
      <c r="E159" s="194" t="s">
        <v>1</v>
      </c>
      <c r="F159" s="195" t="s">
        <v>145</v>
      </c>
      <c r="G159" s="14"/>
      <c r="H159" s="196">
        <v>75</v>
      </c>
      <c r="I159" s="197"/>
      <c r="J159" s="14"/>
      <c r="K159" s="14"/>
      <c r="L159" s="193"/>
      <c r="M159" s="198"/>
      <c r="N159" s="199"/>
      <c r="O159" s="199"/>
      <c r="P159" s="199"/>
      <c r="Q159" s="199"/>
      <c r="R159" s="199"/>
      <c r="S159" s="199"/>
      <c r="T159" s="20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4" t="s">
        <v>144</v>
      </c>
      <c r="AU159" s="194" t="s">
        <v>84</v>
      </c>
      <c r="AV159" s="14" t="s">
        <v>126</v>
      </c>
      <c r="AW159" s="14" t="s">
        <v>30</v>
      </c>
      <c r="AX159" s="14" t="s">
        <v>82</v>
      </c>
      <c r="AY159" s="194" t="s">
        <v>119</v>
      </c>
    </row>
    <row r="160" s="2" customFormat="1" ht="16.5" customHeight="1">
      <c r="A160" s="37"/>
      <c r="B160" s="170"/>
      <c r="C160" s="201" t="s">
        <v>201</v>
      </c>
      <c r="D160" s="201" t="s">
        <v>146</v>
      </c>
      <c r="E160" s="202" t="s">
        <v>202</v>
      </c>
      <c r="F160" s="203" t="s">
        <v>203</v>
      </c>
      <c r="G160" s="204" t="s">
        <v>197</v>
      </c>
      <c r="H160" s="205">
        <v>83</v>
      </c>
      <c r="I160" s="206"/>
      <c r="J160" s="207">
        <f>ROUND(I160*H160,2)</f>
        <v>0</v>
      </c>
      <c r="K160" s="203" t="s">
        <v>1</v>
      </c>
      <c r="L160" s="208"/>
      <c r="M160" s="209" t="s">
        <v>1</v>
      </c>
      <c r="N160" s="210" t="s">
        <v>39</v>
      </c>
      <c r="O160" s="76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2" t="s">
        <v>204</v>
      </c>
      <c r="AT160" s="182" t="s">
        <v>146</v>
      </c>
      <c r="AU160" s="182" t="s">
        <v>84</v>
      </c>
      <c r="AY160" s="18" t="s">
        <v>119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82</v>
      </c>
      <c r="BK160" s="183">
        <f>ROUND(I160*H160,2)</f>
        <v>0</v>
      </c>
      <c r="BL160" s="18" t="s">
        <v>198</v>
      </c>
      <c r="BM160" s="182" t="s">
        <v>205</v>
      </c>
    </row>
    <row r="161" s="2" customFormat="1" ht="37.8" customHeight="1">
      <c r="A161" s="37"/>
      <c r="B161" s="170"/>
      <c r="C161" s="171" t="s">
        <v>186</v>
      </c>
      <c r="D161" s="171" t="s">
        <v>121</v>
      </c>
      <c r="E161" s="172" t="s">
        <v>206</v>
      </c>
      <c r="F161" s="173" t="s">
        <v>207</v>
      </c>
      <c r="G161" s="174" t="s">
        <v>197</v>
      </c>
      <c r="H161" s="175">
        <v>40</v>
      </c>
      <c r="I161" s="176"/>
      <c r="J161" s="177">
        <f>ROUND(I161*H161,2)</f>
        <v>0</v>
      </c>
      <c r="K161" s="173" t="s">
        <v>125</v>
      </c>
      <c r="L161" s="38"/>
      <c r="M161" s="178" t="s">
        <v>1</v>
      </c>
      <c r="N161" s="179" t="s">
        <v>39</v>
      </c>
      <c r="O161" s="76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2" t="s">
        <v>198</v>
      </c>
      <c r="AT161" s="182" t="s">
        <v>121</v>
      </c>
      <c r="AU161" s="182" t="s">
        <v>84</v>
      </c>
      <c r="AY161" s="18" t="s">
        <v>119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82</v>
      </c>
      <c r="BK161" s="183">
        <f>ROUND(I161*H161,2)</f>
        <v>0</v>
      </c>
      <c r="BL161" s="18" t="s">
        <v>198</v>
      </c>
      <c r="BM161" s="182" t="s">
        <v>208</v>
      </c>
    </row>
    <row r="162" s="13" customFormat="1">
      <c r="A162" s="13"/>
      <c r="B162" s="184"/>
      <c r="C162" s="13"/>
      <c r="D162" s="185" t="s">
        <v>144</v>
      </c>
      <c r="E162" s="186" t="s">
        <v>1</v>
      </c>
      <c r="F162" s="187" t="s">
        <v>209</v>
      </c>
      <c r="G162" s="13"/>
      <c r="H162" s="188">
        <v>40</v>
      </c>
      <c r="I162" s="189"/>
      <c r="J162" s="13"/>
      <c r="K162" s="13"/>
      <c r="L162" s="184"/>
      <c r="M162" s="190"/>
      <c r="N162" s="191"/>
      <c r="O162" s="191"/>
      <c r="P162" s="191"/>
      <c r="Q162" s="191"/>
      <c r="R162" s="191"/>
      <c r="S162" s="191"/>
      <c r="T162" s="19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144</v>
      </c>
      <c r="AU162" s="186" t="s">
        <v>84</v>
      </c>
      <c r="AV162" s="13" t="s">
        <v>84</v>
      </c>
      <c r="AW162" s="13" t="s">
        <v>30</v>
      </c>
      <c r="AX162" s="13" t="s">
        <v>74</v>
      </c>
      <c r="AY162" s="186" t="s">
        <v>119</v>
      </c>
    </row>
    <row r="163" s="14" customFormat="1">
      <c r="A163" s="14"/>
      <c r="B163" s="193"/>
      <c r="C163" s="14"/>
      <c r="D163" s="185" t="s">
        <v>144</v>
      </c>
      <c r="E163" s="194" t="s">
        <v>1</v>
      </c>
      <c r="F163" s="195" t="s">
        <v>145</v>
      </c>
      <c r="G163" s="14"/>
      <c r="H163" s="196">
        <v>40</v>
      </c>
      <c r="I163" s="197"/>
      <c r="J163" s="14"/>
      <c r="K163" s="14"/>
      <c r="L163" s="193"/>
      <c r="M163" s="198"/>
      <c r="N163" s="199"/>
      <c r="O163" s="199"/>
      <c r="P163" s="199"/>
      <c r="Q163" s="199"/>
      <c r="R163" s="199"/>
      <c r="S163" s="199"/>
      <c r="T163" s="20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4" t="s">
        <v>144</v>
      </c>
      <c r="AU163" s="194" t="s">
        <v>84</v>
      </c>
      <c r="AV163" s="14" t="s">
        <v>126</v>
      </c>
      <c r="AW163" s="14" t="s">
        <v>30</v>
      </c>
      <c r="AX163" s="14" t="s">
        <v>82</v>
      </c>
      <c r="AY163" s="194" t="s">
        <v>119</v>
      </c>
    </row>
    <row r="164" s="2" customFormat="1" ht="16.5" customHeight="1">
      <c r="A164" s="37"/>
      <c r="B164" s="170"/>
      <c r="C164" s="201" t="s">
        <v>7</v>
      </c>
      <c r="D164" s="201" t="s">
        <v>146</v>
      </c>
      <c r="E164" s="202" t="s">
        <v>210</v>
      </c>
      <c r="F164" s="203" t="s">
        <v>211</v>
      </c>
      <c r="G164" s="204" t="s">
        <v>197</v>
      </c>
      <c r="H164" s="205">
        <v>44</v>
      </c>
      <c r="I164" s="206"/>
      <c r="J164" s="207">
        <f>ROUND(I164*H164,2)</f>
        <v>0</v>
      </c>
      <c r="K164" s="203" t="s">
        <v>1</v>
      </c>
      <c r="L164" s="208"/>
      <c r="M164" s="209" t="s">
        <v>1</v>
      </c>
      <c r="N164" s="210" t="s">
        <v>39</v>
      </c>
      <c r="O164" s="76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204</v>
      </c>
      <c r="AT164" s="182" t="s">
        <v>146</v>
      </c>
      <c r="AU164" s="182" t="s">
        <v>84</v>
      </c>
      <c r="AY164" s="18" t="s">
        <v>119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82</v>
      </c>
      <c r="BK164" s="183">
        <f>ROUND(I164*H164,2)</f>
        <v>0</v>
      </c>
      <c r="BL164" s="18" t="s">
        <v>198</v>
      </c>
      <c r="BM164" s="182" t="s">
        <v>212</v>
      </c>
    </row>
    <row r="165" s="13" customFormat="1">
      <c r="A165" s="13"/>
      <c r="B165" s="184"/>
      <c r="C165" s="13"/>
      <c r="D165" s="185" t="s">
        <v>144</v>
      </c>
      <c r="E165" s="186" t="s">
        <v>1</v>
      </c>
      <c r="F165" s="187" t="s">
        <v>213</v>
      </c>
      <c r="G165" s="13"/>
      <c r="H165" s="188">
        <v>44</v>
      </c>
      <c r="I165" s="189"/>
      <c r="J165" s="13"/>
      <c r="K165" s="13"/>
      <c r="L165" s="184"/>
      <c r="M165" s="190"/>
      <c r="N165" s="191"/>
      <c r="O165" s="191"/>
      <c r="P165" s="191"/>
      <c r="Q165" s="191"/>
      <c r="R165" s="191"/>
      <c r="S165" s="191"/>
      <c r="T165" s="19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144</v>
      </c>
      <c r="AU165" s="186" t="s">
        <v>84</v>
      </c>
      <c r="AV165" s="13" t="s">
        <v>84</v>
      </c>
      <c r="AW165" s="13" t="s">
        <v>30</v>
      </c>
      <c r="AX165" s="13" t="s">
        <v>74</v>
      </c>
      <c r="AY165" s="186" t="s">
        <v>119</v>
      </c>
    </row>
    <row r="166" s="14" customFormat="1">
      <c r="A166" s="14"/>
      <c r="B166" s="193"/>
      <c r="C166" s="14"/>
      <c r="D166" s="185" t="s">
        <v>144</v>
      </c>
      <c r="E166" s="194" t="s">
        <v>1</v>
      </c>
      <c r="F166" s="195" t="s">
        <v>145</v>
      </c>
      <c r="G166" s="14"/>
      <c r="H166" s="196">
        <v>44</v>
      </c>
      <c r="I166" s="197"/>
      <c r="J166" s="14"/>
      <c r="K166" s="14"/>
      <c r="L166" s="193"/>
      <c r="M166" s="198"/>
      <c r="N166" s="199"/>
      <c r="O166" s="199"/>
      <c r="P166" s="199"/>
      <c r="Q166" s="199"/>
      <c r="R166" s="199"/>
      <c r="S166" s="199"/>
      <c r="T166" s="20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4" t="s">
        <v>144</v>
      </c>
      <c r="AU166" s="194" t="s">
        <v>84</v>
      </c>
      <c r="AV166" s="14" t="s">
        <v>126</v>
      </c>
      <c r="AW166" s="14" t="s">
        <v>30</v>
      </c>
      <c r="AX166" s="14" t="s">
        <v>82</v>
      </c>
      <c r="AY166" s="194" t="s">
        <v>119</v>
      </c>
    </row>
    <row r="167" s="2" customFormat="1" ht="66.75" customHeight="1">
      <c r="A167" s="37"/>
      <c r="B167" s="170"/>
      <c r="C167" s="171" t="s">
        <v>190</v>
      </c>
      <c r="D167" s="171" t="s">
        <v>121</v>
      </c>
      <c r="E167" s="172" t="s">
        <v>214</v>
      </c>
      <c r="F167" s="173" t="s">
        <v>215</v>
      </c>
      <c r="G167" s="174" t="s">
        <v>197</v>
      </c>
      <c r="H167" s="175">
        <v>57</v>
      </c>
      <c r="I167" s="176"/>
      <c r="J167" s="177">
        <f>ROUND(I167*H167,2)</f>
        <v>0</v>
      </c>
      <c r="K167" s="173" t="s">
        <v>125</v>
      </c>
      <c r="L167" s="38"/>
      <c r="M167" s="178" t="s">
        <v>1</v>
      </c>
      <c r="N167" s="179" t="s">
        <v>39</v>
      </c>
      <c r="O167" s="76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198</v>
      </c>
      <c r="AT167" s="182" t="s">
        <v>121</v>
      </c>
      <c r="AU167" s="182" t="s">
        <v>84</v>
      </c>
      <c r="AY167" s="18" t="s">
        <v>119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82</v>
      </c>
      <c r="BK167" s="183">
        <f>ROUND(I167*H167,2)</f>
        <v>0</v>
      </c>
      <c r="BL167" s="18" t="s">
        <v>198</v>
      </c>
      <c r="BM167" s="182" t="s">
        <v>216</v>
      </c>
    </row>
    <row r="168" s="13" customFormat="1">
      <c r="A168" s="13"/>
      <c r="B168" s="184"/>
      <c r="C168" s="13"/>
      <c r="D168" s="185" t="s">
        <v>144</v>
      </c>
      <c r="E168" s="186" t="s">
        <v>1</v>
      </c>
      <c r="F168" s="187" t="s">
        <v>217</v>
      </c>
      <c r="G168" s="13"/>
      <c r="H168" s="188">
        <v>57</v>
      </c>
      <c r="I168" s="189"/>
      <c r="J168" s="13"/>
      <c r="K168" s="13"/>
      <c r="L168" s="184"/>
      <c r="M168" s="190"/>
      <c r="N168" s="191"/>
      <c r="O168" s="191"/>
      <c r="P168" s="191"/>
      <c r="Q168" s="191"/>
      <c r="R168" s="191"/>
      <c r="S168" s="191"/>
      <c r="T168" s="19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144</v>
      </c>
      <c r="AU168" s="186" t="s">
        <v>84</v>
      </c>
      <c r="AV168" s="13" t="s">
        <v>84</v>
      </c>
      <c r="AW168" s="13" t="s">
        <v>30</v>
      </c>
      <c r="AX168" s="13" t="s">
        <v>74</v>
      </c>
      <c r="AY168" s="186" t="s">
        <v>119</v>
      </c>
    </row>
    <row r="169" s="14" customFormat="1">
      <c r="A169" s="14"/>
      <c r="B169" s="193"/>
      <c r="C169" s="14"/>
      <c r="D169" s="185" t="s">
        <v>144</v>
      </c>
      <c r="E169" s="194" t="s">
        <v>1</v>
      </c>
      <c r="F169" s="195" t="s">
        <v>145</v>
      </c>
      <c r="G169" s="14"/>
      <c r="H169" s="196">
        <v>57</v>
      </c>
      <c r="I169" s="197"/>
      <c r="J169" s="14"/>
      <c r="K169" s="14"/>
      <c r="L169" s="193"/>
      <c r="M169" s="198"/>
      <c r="N169" s="199"/>
      <c r="O169" s="199"/>
      <c r="P169" s="199"/>
      <c r="Q169" s="199"/>
      <c r="R169" s="199"/>
      <c r="S169" s="199"/>
      <c r="T169" s="20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4" t="s">
        <v>144</v>
      </c>
      <c r="AU169" s="194" t="s">
        <v>84</v>
      </c>
      <c r="AV169" s="14" t="s">
        <v>126</v>
      </c>
      <c r="AW169" s="14" t="s">
        <v>30</v>
      </c>
      <c r="AX169" s="14" t="s">
        <v>82</v>
      </c>
      <c r="AY169" s="194" t="s">
        <v>119</v>
      </c>
    </row>
    <row r="170" s="2" customFormat="1" ht="16.5" customHeight="1">
      <c r="A170" s="37"/>
      <c r="B170" s="170"/>
      <c r="C170" s="201" t="s">
        <v>218</v>
      </c>
      <c r="D170" s="201" t="s">
        <v>146</v>
      </c>
      <c r="E170" s="202" t="s">
        <v>219</v>
      </c>
      <c r="F170" s="203" t="s">
        <v>220</v>
      </c>
      <c r="G170" s="204" t="s">
        <v>197</v>
      </c>
      <c r="H170" s="205">
        <v>63</v>
      </c>
      <c r="I170" s="206"/>
      <c r="J170" s="207">
        <f>ROUND(I170*H170,2)</f>
        <v>0</v>
      </c>
      <c r="K170" s="203" t="s">
        <v>125</v>
      </c>
      <c r="L170" s="208"/>
      <c r="M170" s="209" t="s">
        <v>1</v>
      </c>
      <c r="N170" s="210" t="s">
        <v>39</v>
      </c>
      <c r="O170" s="76"/>
      <c r="P170" s="180">
        <f>O170*H170</f>
        <v>0</v>
      </c>
      <c r="Q170" s="180">
        <v>0.00063000000000000003</v>
      </c>
      <c r="R170" s="180">
        <f>Q170*H170</f>
        <v>0.039690000000000003</v>
      </c>
      <c r="S170" s="180">
        <v>0</v>
      </c>
      <c r="T170" s="18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204</v>
      </c>
      <c r="AT170" s="182" t="s">
        <v>146</v>
      </c>
      <c r="AU170" s="182" t="s">
        <v>84</v>
      </c>
      <c r="AY170" s="18" t="s">
        <v>119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82</v>
      </c>
      <c r="BK170" s="183">
        <f>ROUND(I170*H170,2)</f>
        <v>0</v>
      </c>
      <c r="BL170" s="18" t="s">
        <v>198</v>
      </c>
      <c r="BM170" s="182" t="s">
        <v>221</v>
      </c>
    </row>
    <row r="171" s="2" customFormat="1" ht="44.25" customHeight="1">
      <c r="A171" s="37"/>
      <c r="B171" s="170"/>
      <c r="C171" s="171" t="s">
        <v>199</v>
      </c>
      <c r="D171" s="171" t="s">
        <v>121</v>
      </c>
      <c r="E171" s="172" t="s">
        <v>222</v>
      </c>
      <c r="F171" s="173" t="s">
        <v>223</v>
      </c>
      <c r="G171" s="174" t="s">
        <v>197</v>
      </c>
      <c r="H171" s="175">
        <v>6</v>
      </c>
      <c r="I171" s="176"/>
      <c r="J171" s="177">
        <f>ROUND(I171*H171,2)</f>
        <v>0</v>
      </c>
      <c r="K171" s="173" t="s">
        <v>125</v>
      </c>
      <c r="L171" s="38"/>
      <c r="M171" s="178" t="s">
        <v>1</v>
      </c>
      <c r="N171" s="179" t="s">
        <v>39</v>
      </c>
      <c r="O171" s="76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2" t="s">
        <v>198</v>
      </c>
      <c r="AT171" s="182" t="s">
        <v>121</v>
      </c>
      <c r="AU171" s="182" t="s">
        <v>84</v>
      </c>
      <c r="AY171" s="18" t="s">
        <v>119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82</v>
      </c>
      <c r="BK171" s="183">
        <f>ROUND(I171*H171,2)</f>
        <v>0</v>
      </c>
      <c r="BL171" s="18" t="s">
        <v>198</v>
      </c>
      <c r="BM171" s="182" t="s">
        <v>224</v>
      </c>
    </row>
    <row r="172" s="2" customFormat="1" ht="16.5" customHeight="1">
      <c r="A172" s="37"/>
      <c r="B172" s="170"/>
      <c r="C172" s="201" t="s">
        <v>225</v>
      </c>
      <c r="D172" s="201" t="s">
        <v>146</v>
      </c>
      <c r="E172" s="202" t="s">
        <v>226</v>
      </c>
      <c r="F172" s="203" t="s">
        <v>227</v>
      </c>
      <c r="G172" s="204" t="s">
        <v>197</v>
      </c>
      <c r="H172" s="205">
        <v>8</v>
      </c>
      <c r="I172" s="206"/>
      <c r="J172" s="207">
        <f>ROUND(I172*H172,2)</f>
        <v>0</v>
      </c>
      <c r="K172" s="203" t="s">
        <v>1</v>
      </c>
      <c r="L172" s="208"/>
      <c r="M172" s="209" t="s">
        <v>1</v>
      </c>
      <c r="N172" s="210" t="s">
        <v>39</v>
      </c>
      <c r="O172" s="7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2" t="s">
        <v>204</v>
      </c>
      <c r="AT172" s="182" t="s">
        <v>146</v>
      </c>
      <c r="AU172" s="182" t="s">
        <v>84</v>
      </c>
      <c r="AY172" s="18" t="s">
        <v>119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82</v>
      </c>
      <c r="BK172" s="183">
        <f>ROUND(I172*H172,2)</f>
        <v>0</v>
      </c>
      <c r="BL172" s="18" t="s">
        <v>198</v>
      </c>
      <c r="BM172" s="182" t="s">
        <v>228</v>
      </c>
    </row>
    <row r="173" s="13" customFormat="1">
      <c r="A173" s="13"/>
      <c r="B173" s="184"/>
      <c r="C173" s="13"/>
      <c r="D173" s="185" t="s">
        <v>144</v>
      </c>
      <c r="E173" s="186" t="s">
        <v>1</v>
      </c>
      <c r="F173" s="187" t="s">
        <v>137</v>
      </c>
      <c r="G173" s="13"/>
      <c r="H173" s="188">
        <v>8</v>
      </c>
      <c r="I173" s="189"/>
      <c r="J173" s="13"/>
      <c r="K173" s="13"/>
      <c r="L173" s="184"/>
      <c r="M173" s="190"/>
      <c r="N173" s="191"/>
      <c r="O173" s="191"/>
      <c r="P173" s="191"/>
      <c r="Q173" s="191"/>
      <c r="R173" s="191"/>
      <c r="S173" s="191"/>
      <c r="T173" s="19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6" t="s">
        <v>144</v>
      </c>
      <c r="AU173" s="186" t="s">
        <v>84</v>
      </c>
      <c r="AV173" s="13" t="s">
        <v>84</v>
      </c>
      <c r="AW173" s="13" t="s">
        <v>30</v>
      </c>
      <c r="AX173" s="13" t="s">
        <v>74</v>
      </c>
      <c r="AY173" s="186" t="s">
        <v>119</v>
      </c>
    </row>
    <row r="174" s="14" customFormat="1">
      <c r="A174" s="14"/>
      <c r="B174" s="193"/>
      <c r="C174" s="14"/>
      <c r="D174" s="185" t="s">
        <v>144</v>
      </c>
      <c r="E174" s="194" t="s">
        <v>1</v>
      </c>
      <c r="F174" s="195" t="s">
        <v>145</v>
      </c>
      <c r="G174" s="14"/>
      <c r="H174" s="196">
        <v>8</v>
      </c>
      <c r="I174" s="197"/>
      <c r="J174" s="14"/>
      <c r="K174" s="14"/>
      <c r="L174" s="193"/>
      <c r="M174" s="198"/>
      <c r="N174" s="199"/>
      <c r="O174" s="199"/>
      <c r="P174" s="199"/>
      <c r="Q174" s="199"/>
      <c r="R174" s="199"/>
      <c r="S174" s="199"/>
      <c r="T174" s="20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4" t="s">
        <v>144</v>
      </c>
      <c r="AU174" s="194" t="s">
        <v>84</v>
      </c>
      <c r="AV174" s="14" t="s">
        <v>126</v>
      </c>
      <c r="AW174" s="14" t="s">
        <v>30</v>
      </c>
      <c r="AX174" s="14" t="s">
        <v>82</v>
      </c>
      <c r="AY174" s="194" t="s">
        <v>119</v>
      </c>
    </row>
    <row r="175" s="2" customFormat="1" ht="37.8" customHeight="1">
      <c r="A175" s="37"/>
      <c r="B175" s="170"/>
      <c r="C175" s="171" t="s">
        <v>205</v>
      </c>
      <c r="D175" s="171" t="s">
        <v>121</v>
      </c>
      <c r="E175" s="172" t="s">
        <v>229</v>
      </c>
      <c r="F175" s="173" t="s">
        <v>230</v>
      </c>
      <c r="G175" s="174" t="s">
        <v>142</v>
      </c>
      <c r="H175" s="175">
        <v>4</v>
      </c>
      <c r="I175" s="176"/>
      <c r="J175" s="177">
        <f>ROUND(I175*H175,2)</f>
        <v>0</v>
      </c>
      <c r="K175" s="173" t="s">
        <v>125</v>
      </c>
      <c r="L175" s="38"/>
      <c r="M175" s="178" t="s">
        <v>1</v>
      </c>
      <c r="N175" s="179" t="s">
        <v>39</v>
      </c>
      <c r="O175" s="76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2" t="s">
        <v>198</v>
      </c>
      <c r="AT175" s="182" t="s">
        <v>121</v>
      </c>
      <c r="AU175" s="182" t="s">
        <v>84</v>
      </c>
      <c r="AY175" s="18" t="s">
        <v>119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82</v>
      </c>
      <c r="BK175" s="183">
        <f>ROUND(I175*H175,2)</f>
        <v>0</v>
      </c>
      <c r="BL175" s="18" t="s">
        <v>198</v>
      </c>
      <c r="BM175" s="182" t="s">
        <v>209</v>
      </c>
    </row>
    <row r="176" s="2" customFormat="1" ht="49.05" customHeight="1">
      <c r="A176" s="37"/>
      <c r="B176" s="170"/>
      <c r="C176" s="171" t="s">
        <v>231</v>
      </c>
      <c r="D176" s="171" t="s">
        <v>121</v>
      </c>
      <c r="E176" s="172" t="s">
        <v>232</v>
      </c>
      <c r="F176" s="173" t="s">
        <v>233</v>
      </c>
      <c r="G176" s="174" t="s">
        <v>142</v>
      </c>
      <c r="H176" s="175">
        <v>8</v>
      </c>
      <c r="I176" s="176"/>
      <c r="J176" s="177">
        <f>ROUND(I176*H176,2)</f>
        <v>0</v>
      </c>
      <c r="K176" s="173" t="s">
        <v>125</v>
      </c>
      <c r="L176" s="38"/>
      <c r="M176" s="178" t="s">
        <v>1</v>
      </c>
      <c r="N176" s="179" t="s">
        <v>39</v>
      </c>
      <c r="O176" s="76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2" t="s">
        <v>198</v>
      </c>
      <c r="AT176" s="182" t="s">
        <v>121</v>
      </c>
      <c r="AU176" s="182" t="s">
        <v>84</v>
      </c>
      <c r="AY176" s="18" t="s">
        <v>119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82</v>
      </c>
      <c r="BK176" s="183">
        <f>ROUND(I176*H176,2)</f>
        <v>0</v>
      </c>
      <c r="BL176" s="18" t="s">
        <v>198</v>
      </c>
      <c r="BM176" s="182" t="s">
        <v>234</v>
      </c>
    </row>
    <row r="177" s="13" customFormat="1">
      <c r="A177" s="13"/>
      <c r="B177" s="184"/>
      <c r="C177" s="13"/>
      <c r="D177" s="185" t="s">
        <v>144</v>
      </c>
      <c r="E177" s="186" t="s">
        <v>1</v>
      </c>
      <c r="F177" s="187" t="s">
        <v>137</v>
      </c>
      <c r="G177" s="13"/>
      <c r="H177" s="188">
        <v>8</v>
      </c>
      <c r="I177" s="189"/>
      <c r="J177" s="13"/>
      <c r="K177" s="13"/>
      <c r="L177" s="184"/>
      <c r="M177" s="190"/>
      <c r="N177" s="191"/>
      <c r="O177" s="191"/>
      <c r="P177" s="191"/>
      <c r="Q177" s="191"/>
      <c r="R177" s="191"/>
      <c r="S177" s="191"/>
      <c r="T177" s="19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144</v>
      </c>
      <c r="AU177" s="186" t="s">
        <v>84</v>
      </c>
      <c r="AV177" s="13" t="s">
        <v>84</v>
      </c>
      <c r="AW177" s="13" t="s">
        <v>30</v>
      </c>
      <c r="AX177" s="13" t="s">
        <v>74</v>
      </c>
      <c r="AY177" s="186" t="s">
        <v>119</v>
      </c>
    </row>
    <row r="178" s="14" customFormat="1">
      <c r="A178" s="14"/>
      <c r="B178" s="193"/>
      <c r="C178" s="14"/>
      <c r="D178" s="185" t="s">
        <v>144</v>
      </c>
      <c r="E178" s="194" t="s">
        <v>1</v>
      </c>
      <c r="F178" s="195" t="s">
        <v>145</v>
      </c>
      <c r="G178" s="14"/>
      <c r="H178" s="196">
        <v>8</v>
      </c>
      <c r="I178" s="197"/>
      <c r="J178" s="14"/>
      <c r="K178" s="14"/>
      <c r="L178" s="193"/>
      <c r="M178" s="198"/>
      <c r="N178" s="199"/>
      <c r="O178" s="199"/>
      <c r="P178" s="199"/>
      <c r="Q178" s="199"/>
      <c r="R178" s="199"/>
      <c r="S178" s="199"/>
      <c r="T178" s="20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4" t="s">
        <v>144</v>
      </c>
      <c r="AU178" s="194" t="s">
        <v>84</v>
      </c>
      <c r="AV178" s="14" t="s">
        <v>126</v>
      </c>
      <c r="AW178" s="14" t="s">
        <v>30</v>
      </c>
      <c r="AX178" s="14" t="s">
        <v>82</v>
      </c>
      <c r="AY178" s="194" t="s">
        <v>119</v>
      </c>
    </row>
    <row r="179" s="2" customFormat="1" ht="16.5" customHeight="1">
      <c r="A179" s="37"/>
      <c r="B179" s="170"/>
      <c r="C179" s="201" t="s">
        <v>208</v>
      </c>
      <c r="D179" s="201" t="s">
        <v>146</v>
      </c>
      <c r="E179" s="202" t="s">
        <v>235</v>
      </c>
      <c r="F179" s="203" t="s">
        <v>236</v>
      </c>
      <c r="G179" s="204" t="s">
        <v>142</v>
      </c>
      <c r="H179" s="205">
        <v>20</v>
      </c>
      <c r="I179" s="206"/>
      <c r="J179" s="207">
        <f>ROUND(I179*H179,2)</f>
        <v>0</v>
      </c>
      <c r="K179" s="203" t="s">
        <v>1</v>
      </c>
      <c r="L179" s="208"/>
      <c r="M179" s="209" t="s">
        <v>1</v>
      </c>
      <c r="N179" s="210" t="s">
        <v>39</v>
      </c>
      <c r="O179" s="76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2" t="s">
        <v>204</v>
      </c>
      <c r="AT179" s="182" t="s">
        <v>146</v>
      </c>
      <c r="AU179" s="182" t="s">
        <v>84</v>
      </c>
      <c r="AY179" s="18" t="s">
        <v>119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82</v>
      </c>
      <c r="BK179" s="183">
        <f>ROUND(I179*H179,2)</f>
        <v>0</v>
      </c>
      <c r="BL179" s="18" t="s">
        <v>198</v>
      </c>
      <c r="BM179" s="182" t="s">
        <v>237</v>
      </c>
    </row>
    <row r="180" s="13" customFormat="1">
      <c r="A180" s="13"/>
      <c r="B180" s="184"/>
      <c r="C180" s="13"/>
      <c r="D180" s="185" t="s">
        <v>144</v>
      </c>
      <c r="E180" s="186" t="s">
        <v>1</v>
      </c>
      <c r="F180" s="187" t="s">
        <v>186</v>
      </c>
      <c r="G180" s="13"/>
      <c r="H180" s="188">
        <v>20</v>
      </c>
      <c r="I180" s="189"/>
      <c r="J180" s="13"/>
      <c r="K180" s="13"/>
      <c r="L180" s="184"/>
      <c r="M180" s="190"/>
      <c r="N180" s="191"/>
      <c r="O180" s="191"/>
      <c r="P180" s="191"/>
      <c r="Q180" s="191"/>
      <c r="R180" s="191"/>
      <c r="S180" s="191"/>
      <c r="T180" s="19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144</v>
      </c>
      <c r="AU180" s="186" t="s">
        <v>84</v>
      </c>
      <c r="AV180" s="13" t="s">
        <v>84</v>
      </c>
      <c r="AW180" s="13" t="s">
        <v>30</v>
      </c>
      <c r="AX180" s="13" t="s">
        <v>74</v>
      </c>
      <c r="AY180" s="186" t="s">
        <v>119</v>
      </c>
    </row>
    <row r="181" s="14" customFormat="1">
      <c r="A181" s="14"/>
      <c r="B181" s="193"/>
      <c r="C181" s="14"/>
      <c r="D181" s="185" t="s">
        <v>144</v>
      </c>
      <c r="E181" s="194" t="s">
        <v>1</v>
      </c>
      <c r="F181" s="195" t="s">
        <v>145</v>
      </c>
      <c r="G181" s="14"/>
      <c r="H181" s="196">
        <v>20</v>
      </c>
      <c r="I181" s="197"/>
      <c r="J181" s="14"/>
      <c r="K181" s="14"/>
      <c r="L181" s="193"/>
      <c r="M181" s="198"/>
      <c r="N181" s="199"/>
      <c r="O181" s="199"/>
      <c r="P181" s="199"/>
      <c r="Q181" s="199"/>
      <c r="R181" s="199"/>
      <c r="S181" s="199"/>
      <c r="T181" s="20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4" t="s">
        <v>144</v>
      </c>
      <c r="AU181" s="194" t="s">
        <v>84</v>
      </c>
      <c r="AV181" s="14" t="s">
        <v>126</v>
      </c>
      <c r="AW181" s="14" t="s">
        <v>30</v>
      </c>
      <c r="AX181" s="14" t="s">
        <v>82</v>
      </c>
      <c r="AY181" s="194" t="s">
        <v>119</v>
      </c>
    </row>
    <row r="182" s="2" customFormat="1" ht="24.15" customHeight="1">
      <c r="A182" s="37"/>
      <c r="B182" s="170"/>
      <c r="C182" s="201" t="s">
        <v>238</v>
      </c>
      <c r="D182" s="201" t="s">
        <v>146</v>
      </c>
      <c r="E182" s="202" t="s">
        <v>239</v>
      </c>
      <c r="F182" s="203" t="s">
        <v>240</v>
      </c>
      <c r="G182" s="204" t="s">
        <v>142</v>
      </c>
      <c r="H182" s="205">
        <v>8</v>
      </c>
      <c r="I182" s="206"/>
      <c r="J182" s="207">
        <f>ROUND(I182*H182,2)</f>
        <v>0</v>
      </c>
      <c r="K182" s="203" t="s">
        <v>125</v>
      </c>
      <c r="L182" s="208"/>
      <c r="M182" s="209" t="s">
        <v>1</v>
      </c>
      <c r="N182" s="210" t="s">
        <v>39</v>
      </c>
      <c r="O182" s="76"/>
      <c r="P182" s="180">
        <f>O182*H182</f>
        <v>0</v>
      </c>
      <c r="Q182" s="180">
        <v>0.00069999999999999999</v>
      </c>
      <c r="R182" s="180">
        <f>Q182*H182</f>
        <v>0.0055999999999999999</v>
      </c>
      <c r="S182" s="180">
        <v>0</v>
      </c>
      <c r="T182" s="18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2" t="s">
        <v>204</v>
      </c>
      <c r="AT182" s="182" t="s">
        <v>146</v>
      </c>
      <c r="AU182" s="182" t="s">
        <v>84</v>
      </c>
      <c r="AY182" s="18" t="s">
        <v>119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82</v>
      </c>
      <c r="BK182" s="183">
        <f>ROUND(I182*H182,2)</f>
        <v>0</v>
      </c>
      <c r="BL182" s="18" t="s">
        <v>198</v>
      </c>
      <c r="BM182" s="182" t="s">
        <v>241</v>
      </c>
    </row>
    <row r="183" s="13" customFormat="1">
      <c r="A183" s="13"/>
      <c r="B183" s="184"/>
      <c r="C183" s="13"/>
      <c r="D183" s="185" t="s">
        <v>144</v>
      </c>
      <c r="E183" s="186" t="s">
        <v>1</v>
      </c>
      <c r="F183" s="187" t="s">
        <v>137</v>
      </c>
      <c r="G183" s="13"/>
      <c r="H183" s="188">
        <v>8</v>
      </c>
      <c r="I183" s="189"/>
      <c r="J183" s="13"/>
      <c r="K183" s="13"/>
      <c r="L183" s="184"/>
      <c r="M183" s="190"/>
      <c r="N183" s="191"/>
      <c r="O183" s="191"/>
      <c r="P183" s="191"/>
      <c r="Q183" s="191"/>
      <c r="R183" s="191"/>
      <c r="S183" s="191"/>
      <c r="T183" s="19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144</v>
      </c>
      <c r="AU183" s="186" t="s">
        <v>84</v>
      </c>
      <c r="AV183" s="13" t="s">
        <v>84</v>
      </c>
      <c r="AW183" s="13" t="s">
        <v>30</v>
      </c>
      <c r="AX183" s="13" t="s">
        <v>74</v>
      </c>
      <c r="AY183" s="186" t="s">
        <v>119</v>
      </c>
    </row>
    <row r="184" s="14" customFormat="1">
      <c r="A184" s="14"/>
      <c r="B184" s="193"/>
      <c r="C184" s="14"/>
      <c r="D184" s="185" t="s">
        <v>144</v>
      </c>
      <c r="E184" s="194" t="s">
        <v>1</v>
      </c>
      <c r="F184" s="195" t="s">
        <v>145</v>
      </c>
      <c r="G184" s="14"/>
      <c r="H184" s="196">
        <v>8</v>
      </c>
      <c r="I184" s="197"/>
      <c r="J184" s="14"/>
      <c r="K184" s="14"/>
      <c r="L184" s="193"/>
      <c r="M184" s="198"/>
      <c r="N184" s="199"/>
      <c r="O184" s="199"/>
      <c r="P184" s="199"/>
      <c r="Q184" s="199"/>
      <c r="R184" s="199"/>
      <c r="S184" s="199"/>
      <c r="T184" s="20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4" t="s">
        <v>144</v>
      </c>
      <c r="AU184" s="194" t="s">
        <v>84</v>
      </c>
      <c r="AV184" s="14" t="s">
        <v>126</v>
      </c>
      <c r="AW184" s="14" t="s">
        <v>30</v>
      </c>
      <c r="AX184" s="14" t="s">
        <v>82</v>
      </c>
      <c r="AY184" s="194" t="s">
        <v>119</v>
      </c>
    </row>
    <row r="185" s="2" customFormat="1" ht="24.15" customHeight="1">
      <c r="A185" s="37"/>
      <c r="B185" s="170"/>
      <c r="C185" s="171" t="s">
        <v>212</v>
      </c>
      <c r="D185" s="171" t="s">
        <v>121</v>
      </c>
      <c r="E185" s="172" t="s">
        <v>242</v>
      </c>
      <c r="F185" s="173" t="s">
        <v>243</v>
      </c>
      <c r="G185" s="174" t="s">
        <v>142</v>
      </c>
      <c r="H185" s="175">
        <v>8</v>
      </c>
      <c r="I185" s="176"/>
      <c r="J185" s="177">
        <f>ROUND(I185*H185,2)</f>
        <v>0</v>
      </c>
      <c r="K185" s="173" t="s">
        <v>125</v>
      </c>
      <c r="L185" s="38"/>
      <c r="M185" s="178" t="s">
        <v>1</v>
      </c>
      <c r="N185" s="179" t="s">
        <v>39</v>
      </c>
      <c r="O185" s="76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2" t="s">
        <v>198</v>
      </c>
      <c r="AT185" s="182" t="s">
        <v>121</v>
      </c>
      <c r="AU185" s="182" t="s">
        <v>84</v>
      </c>
      <c r="AY185" s="18" t="s">
        <v>119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82</v>
      </c>
      <c r="BK185" s="183">
        <f>ROUND(I185*H185,2)</f>
        <v>0</v>
      </c>
      <c r="BL185" s="18" t="s">
        <v>198</v>
      </c>
      <c r="BM185" s="182" t="s">
        <v>244</v>
      </c>
    </row>
    <row r="186" s="2" customFormat="1" ht="16.5" customHeight="1">
      <c r="A186" s="37"/>
      <c r="B186" s="170"/>
      <c r="C186" s="201" t="s">
        <v>245</v>
      </c>
      <c r="D186" s="201" t="s">
        <v>146</v>
      </c>
      <c r="E186" s="202" t="s">
        <v>246</v>
      </c>
      <c r="F186" s="203" t="s">
        <v>247</v>
      </c>
      <c r="G186" s="204" t="s">
        <v>142</v>
      </c>
      <c r="H186" s="205">
        <v>2</v>
      </c>
      <c r="I186" s="206"/>
      <c r="J186" s="207">
        <f>ROUND(I186*H186,2)</f>
        <v>0</v>
      </c>
      <c r="K186" s="203" t="s">
        <v>125</v>
      </c>
      <c r="L186" s="208"/>
      <c r="M186" s="209" t="s">
        <v>1</v>
      </c>
      <c r="N186" s="210" t="s">
        <v>39</v>
      </c>
      <c r="O186" s="76"/>
      <c r="P186" s="180">
        <f>O186*H186</f>
        <v>0</v>
      </c>
      <c r="Q186" s="180">
        <v>0.00016000000000000001</v>
      </c>
      <c r="R186" s="180">
        <f>Q186*H186</f>
        <v>0.00032000000000000003</v>
      </c>
      <c r="S186" s="180">
        <v>0</v>
      </c>
      <c r="T186" s="18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204</v>
      </c>
      <c r="AT186" s="182" t="s">
        <v>146</v>
      </c>
      <c r="AU186" s="182" t="s">
        <v>84</v>
      </c>
      <c r="AY186" s="18" t="s">
        <v>119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82</v>
      </c>
      <c r="BK186" s="183">
        <f>ROUND(I186*H186,2)</f>
        <v>0</v>
      </c>
      <c r="BL186" s="18" t="s">
        <v>198</v>
      </c>
      <c r="BM186" s="182" t="s">
        <v>248</v>
      </c>
    </row>
    <row r="187" s="13" customFormat="1">
      <c r="A187" s="13"/>
      <c r="B187" s="184"/>
      <c r="C187" s="13"/>
      <c r="D187" s="185" t="s">
        <v>144</v>
      </c>
      <c r="E187" s="186" t="s">
        <v>1</v>
      </c>
      <c r="F187" s="187" t="s">
        <v>84</v>
      </c>
      <c r="G187" s="13"/>
      <c r="H187" s="188">
        <v>2</v>
      </c>
      <c r="I187" s="189"/>
      <c r="J187" s="13"/>
      <c r="K187" s="13"/>
      <c r="L187" s="184"/>
      <c r="M187" s="190"/>
      <c r="N187" s="191"/>
      <c r="O187" s="191"/>
      <c r="P187" s="191"/>
      <c r="Q187" s="191"/>
      <c r="R187" s="191"/>
      <c r="S187" s="191"/>
      <c r="T187" s="19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6" t="s">
        <v>144</v>
      </c>
      <c r="AU187" s="186" t="s">
        <v>84</v>
      </c>
      <c r="AV187" s="13" t="s">
        <v>84</v>
      </c>
      <c r="AW187" s="13" t="s">
        <v>30</v>
      </c>
      <c r="AX187" s="13" t="s">
        <v>74</v>
      </c>
      <c r="AY187" s="186" t="s">
        <v>119</v>
      </c>
    </row>
    <row r="188" s="14" customFormat="1">
      <c r="A188" s="14"/>
      <c r="B188" s="193"/>
      <c r="C188" s="14"/>
      <c r="D188" s="185" t="s">
        <v>144</v>
      </c>
      <c r="E188" s="194" t="s">
        <v>1</v>
      </c>
      <c r="F188" s="195" t="s">
        <v>145</v>
      </c>
      <c r="G188" s="14"/>
      <c r="H188" s="196">
        <v>2</v>
      </c>
      <c r="I188" s="197"/>
      <c r="J188" s="14"/>
      <c r="K188" s="14"/>
      <c r="L188" s="193"/>
      <c r="M188" s="198"/>
      <c r="N188" s="199"/>
      <c r="O188" s="199"/>
      <c r="P188" s="199"/>
      <c r="Q188" s="199"/>
      <c r="R188" s="199"/>
      <c r="S188" s="199"/>
      <c r="T188" s="20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4" t="s">
        <v>144</v>
      </c>
      <c r="AU188" s="194" t="s">
        <v>84</v>
      </c>
      <c r="AV188" s="14" t="s">
        <v>126</v>
      </c>
      <c r="AW188" s="14" t="s">
        <v>30</v>
      </c>
      <c r="AX188" s="14" t="s">
        <v>82</v>
      </c>
      <c r="AY188" s="194" t="s">
        <v>119</v>
      </c>
    </row>
    <row r="189" s="2" customFormat="1" ht="37.8" customHeight="1">
      <c r="A189" s="37"/>
      <c r="B189" s="170"/>
      <c r="C189" s="171" t="s">
        <v>216</v>
      </c>
      <c r="D189" s="171" t="s">
        <v>121</v>
      </c>
      <c r="E189" s="172" t="s">
        <v>249</v>
      </c>
      <c r="F189" s="173" t="s">
        <v>250</v>
      </c>
      <c r="G189" s="174" t="s">
        <v>197</v>
      </c>
      <c r="H189" s="175">
        <v>50</v>
      </c>
      <c r="I189" s="176"/>
      <c r="J189" s="177">
        <f>ROUND(I189*H189,2)</f>
        <v>0</v>
      </c>
      <c r="K189" s="173" t="s">
        <v>125</v>
      </c>
      <c r="L189" s="38"/>
      <c r="M189" s="178" t="s">
        <v>1</v>
      </c>
      <c r="N189" s="179" t="s">
        <v>39</v>
      </c>
      <c r="O189" s="76"/>
      <c r="P189" s="180">
        <f>O189*H189</f>
        <v>0</v>
      </c>
      <c r="Q189" s="180">
        <v>5.0000000000000002E-05</v>
      </c>
      <c r="R189" s="180">
        <f>Q189*H189</f>
        <v>0.0025000000000000001</v>
      </c>
      <c r="S189" s="180">
        <v>0</v>
      </c>
      <c r="T189" s="18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2" t="s">
        <v>198</v>
      </c>
      <c r="AT189" s="182" t="s">
        <v>121</v>
      </c>
      <c r="AU189" s="182" t="s">
        <v>84</v>
      </c>
      <c r="AY189" s="18" t="s">
        <v>119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8" t="s">
        <v>82</v>
      </c>
      <c r="BK189" s="183">
        <f>ROUND(I189*H189,2)</f>
        <v>0</v>
      </c>
      <c r="BL189" s="18" t="s">
        <v>198</v>
      </c>
      <c r="BM189" s="182" t="s">
        <v>251</v>
      </c>
    </row>
    <row r="190" s="2" customFormat="1" ht="16.5" customHeight="1">
      <c r="A190" s="37"/>
      <c r="B190" s="170"/>
      <c r="C190" s="201" t="s">
        <v>252</v>
      </c>
      <c r="D190" s="201" t="s">
        <v>146</v>
      </c>
      <c r="E190" s="202" t="s">
        <v>253</v>
      </c>
      <c r="F190" s="203" t="s">
        <v>254</v>
      </c>
      <c r="G190" s="204" t="s">
        <v>255</v>
      </c>
      <c r="H190" s="205">
        <v>48</v>
      </c>
      <c r="I190" s="206"/>
      <c r="J190" s="207">
        <f>ROUND(I190*H190,2)</f>
        <v>0</v>
      </c>
      <c r="K190" s="203" t="s">
        <v>125</v>
      </c>
      <c r="L190" s="208"/>
      <c r="M190" s="209" t="s">
        <v>1</v>
      </c>
      <c r="N190" s="210" t="s">
        <v>39</v>
      </c>
      <c r="O190" s="76"/>
      <c r="P190" s="180">
        <f>O190*H190</f>
        <v>0</v>
      </c>
      <c r="Q190" s="180">
        <v>0.001</v>
      </c>
      <c r="R190" s="180">
        <f>Q190*H190</f>
        <v>0.048000000000000001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204</v>
      </c>
      <c r="AT190" s="182" t="s">
        <v>146</v>
      </c>
      <c r="AU190" s="182" t="s">
        <v>84</v>
      </c>
      <c r="AY190" s="18" t="s">
        <v>119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82</v>
      </c>
      <c r="BK190" s="183">
        <f>ROUND(I190*H190,2)</f>
        <v>0</v>
      </c>
      <c r="BL190" s="18" t="s">
        <v>198</v>
      </c>
      <c r="BM190" s="182" t="s">
        <v>256</v>
      </c>
    </row>
    <row r="191" s="13" customFormat="1">
      <c r="A191" s="13"/>
      <c r="B191" s="184"/>
      <c r="C191" s="13"/>
      <c r="D191" s="185" t="s">
        <v>144</v>
      </c>
      <c r="E191" s="186" t="s">
        <v>1</v>
      </c>
      <c r="F191" s="187" t="s">
        <v>244</v>
      </c>
      <c r="G191" s="13"/>
      <c r="H191" s="188">
        <v>48</v>
      </c>
      <c r="I191" s="189"/>
      <c r="J191" s="13"/>
      <c r="K191" s="13"/>
      <c r="L191" s="184"/>
      <c r="M191" s="190"/>
      <c r="N191" s="191"/>
      <c r="O191" s="191"/>
      <c r="P191" s="191"/>
      <c r="Q191" s="191"/>
      <c r="R191" s="191"/>
      <c r="S191" s="191"/>
      <c r="T191" s="19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144</v>
      </c>
      <c r="AU191" s="186" t="s">
        <v>84</v>
      </c>
      <c r="AV191" s="13" t="s">
        <v>84</v>
      </c>
      <c r="AW191" s="13" t="s">
        <v>30</v>
      </c>
      <c r="AX191" s="13" t="s">
        <v>74</v>
      </c>
      <c r="AY191" s="186" t="s">
        <v>119</v>
      </c>
    </row>
    <row r="192" s="14" customFormat="1">
      <c r="A192" s="14"/>
      <c r="B192" s="193"/>
      <c r="C192" s="14"/>
      <c r="D192" s="185" t="s">
        <v>144</v>
      </c>
      <c r="E192" s="194" t="s">
        <v>1</v>
      </c>
      <c r="F192" s="195" t="s">
        <v>145</v>
      </c>
      <c r="G192" s="14"/>
      <c r="H192" s="196">
        <v>48</v>
      </c>
      <c r="I192" s="197"/>
      <c r="J192" s="14"/>
      <c r="K192" s="14"/>
      <c r="L192" s="193"/>
      <c r="M192" s="198"/>
      <c r="N192" s="199"/>
      <c r="O192" s="199"/>
      <c r="P192" s="199"/>
      <c r="Q192" s="199"/>
      <c r="R192" s="199"/>
      <c r="S192" s="199"/>
      <c r="T192" s="20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4" t="s">
        <v>144</v>
      </c>
      <c r="AU192" s="194" t="s">
        <v>84</v>
      </c>
      <c r="AV192" s="14" t="s">
        <v>126</v>
      </c>
      <c r="AW192" s="14" t="s">
        <v>30</v>
      </c>
      <c r="AX192" s="14" t="s">
        <v>82</v>
      </c>
      <c r="AY192" s="194" t="s">
        <v>119</v>
      </c>
    </row>
    <row r="193" s="2" customFormat="1" ht="16.5" customHeight="1">
      <c r="A193" s="37"/>
      <c r="B193" s="170"/>
      <c r="C193" s="201" t="s">
        <v>221</v>
      </c>
      <c r="D193" s="201" t="s">
        <v>146</v>
      </c>
      <c r="E193" s="202" t="s">
        <v>257</v>
      </c>
      <c r="F193" s="203" t="s">
        <v>258</v>
      </c>
      <c r="G193" s="204" t="s">
        <v>255</v>
      </c>
      <c r="H193" s="205">
        <v>4</v>
      </c>
      <c r="I193" s="206"/>
      <c r="J193" s="207">
        <f>ROUND(I193*H193,2)</f>
        <v>0</v>
      </c>
      <c r="K193" s="203" t="s">
        <v>125</v>
      </c>
      <c r="L193" s="208"/>
      <c r="M193" s="209" t="s">
        <v>1</v>
      </c>
      <c r="N193" s="210" t="s">
        <v>39</v>
      </c>
      <c r="O193" s="76"/>
      <c r="P193" s="180">
        <f>O193*H193</f>
        <v>0</v>
      </c>
      <c r="Q193" s="180">
        <v>0.001</v>
      </c>
      <c r="R193" s="180">
        <f>Q193*H193</f>
        <v>0.0040000000000000001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204</v>
      </c>
      <c r="AT193" s="182" t="s">
        <v>146</v>
      </c>
      <c r="AU193" s="182" t="s">
        <v>84</v>
      </c>
      <c r="AY193" s="18" t="s">
        <v>119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82</v>
      </c>
      <c r="BK193" s="183">
        <f>ROUND(I193*H193,2)</f>
        <v>0</v>
      </c>
      <c r="BL193" s="18" t="s">
        <v>198</v>
      </c>
      <c r="BM193" s="182" t="s">
        <v>259</v>
      </c>
    </row>
    <row r="194" s="13" customFormat="1">
      <c r="A194" s="13"/>
      <c r="B194" s="184"/>
      <c r="C194" s="13"/>
      <c r="D194" s="185" t="s">
        <v>144</v>
      </c>
      <c r="E194" s="186" t="s">
        <v>1</v>
      </c>
      <c r="F194" s="187" t="s">
        <v>126</v>
      </c>
      <c r="G194" s="13"/>
      <c r="H194" s="188">
        <v>4</v>
      </c>
      <c r="I194" s="189"/>
      <c r="J194" s="13"/>
      <c r="K194" s="13"/>
      <c r="L194" s="184"/>
      <c r="M194" s="190"/>
      <c r="N194" s="191"/>
      <c r="O194" s="191"/>
      <c r="P194" s="191"/>
      <c r="Q194" s="191"/>
      <c r="R194" s="191"/>
      <c r="S194" s="191"/>
      <c r="T194" s="19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6" t="s">
        <v>144</v>
      </c>
      <c r="AU194" s="186" t="s">
        <v>84</v>
      </c>
      <c r="AV194" s="13" t="s">
        <v>84</v>
      </c>
      <c r="AW194" s="13" t="s">
        <v>30</v>
      </c>
      <c r="AX194" s="13" t="s">
        <v>74</v>
      </c>
      <c r="AY194" s="186" t="s">
        <v>119</v>
      </c>
    </row>
    <row r="195" s="14" customFormat="1">
      <c r="A195" s="14"/>
      <c r="B195" s="193"/>
      <c r="C195" s="14"/>
      <c r="D195" s="185" t="s">
        <v>144</v>
      </c>
      <c r="E195" s="194" t="s">
        <v>1</v>
      </c>
      <c r="F195" s="195" t="s">
        <v>145</v>
      </c>
      <c r="G195" s="14"/>
      <c r="H195" s="196">
        <v>4</v>
      </c>
      <c r="I195" s="197"/>
      <c r="J195" s="14"/>
      <c r="K195" s="14"/>
      <c r="L195" s="193"/>
      <c r="M195" s="198"/>
      <c r="N195" s="199"/>
      <c r="O195" s="199"/>
      <c r="P195" s="199"/>
      <c r="Q195" s="199"/>
      <c r="R195" s="199"/>
      <c r="S195" s="199"/>
      <c r="T195" s="20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4" t="s">
        <v>144</v>
      </c>
      <c r="AU195" s="194" t="s">
        <v>84</v>
      </c>
      <c r="AV195" s="14" t="s">
        <v>126</v>
      </c>
      <c r="AW195" s="14" t="s">
        <v>30</v>
      </c>
      <c r="AX195" s="14" t="s">
        <v>82</v>
      </c>
      <c r="AY195" s="194" t="s">
        <v>119</v>
      </c>
    </row>
    <row r="196" s="2" customFormat="1" ht="37.8" customHeight="1">
      <c r="A196" s="37"/>
      <c r="B196" s="170"/>
      <c r="C196" s="171" t="s">
        <v>260</v>
      </c>
      <c r="D196" s="171" t="s">
        <v>121</v>
      </c>
      <c r="E196" s="172" t="s">
        <v>261</v>
      </c>
      <c r="F196" s="173" t="s">
        <v>262</v>
      </c>
      <c r="G196" s="174" t="s">
        <v>197</v>
      </c>
      <c r="H196" s="175">
        <v>6</v>
      </c>
      <c r="I196" s="176"/>
      <c r="J196" s="177">
        <f>ROUND(I196*H196,2)</f>
        <v>0</v>
      </c>
      <c r="K196" s="173" t="s">
        <v>1</v>
      </c>
      <c r="L196" s="38"/>
      <c r="M196" s="178" t="s">
        <v>1</v>
      </c>
      <c r="N196" s="179" t="s">
        <v>39</v>
      </c>
      <c r="O196" s="76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2" t="s">
        <v>198</v>
      </c>
      <c r="AT196" s="182" t="s">
        <v>121</v>
      </c>
      <c r="AU196" s="182" t="s">
        <v>84</v>
      </c>
      <c r="AY196" s="18" t="s">
        <v>119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82</v>
      </c>
      <c r="BK196" s="183">
        <f>ROUND(I196*H196,2)</f>
        <v>0</v>
      </c>
      <c r="BL196" s="18" t="s">
        <v>198</v>
      </c>
      <c r="BM196" s="182" t="s">
        <v>263</v>
      </c>
    </row>
    <row r="197" s="13" customFormat="1">
      <c r="A197" s="13"/>
      <c r="B197" s="184"/>
      <c r="C197" s="13"/>
      <c r="D197" s="185" t="s">
        <v>144</v>
      </c>
      <c r="E197" s="186" t="s">
        <v>1</v>
      </c>
      <c r="F197" s="187" t="s">
        <v>134</v>
      </c>
      <c r="G197" s="13"/>
      <c r="H197" s="188">
        <v>6</v>
      </c>
      <c r="I197" s="189"/>
      <c r="J197" s="13"/>
      <c r="K197" s="13"/>
      <c r="L197" s="184"/>
      <c r="M197" s="190"/>
      <c r="N197" s="191"/>
      <c r="O197" s="191"/>
      <c r="P197" s="191"/>
      <c r="Q197" s="191"/>
      <c r="R197" s="191"/>
      <c r="S197" s="191"/>
      <c r="T197" s="19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144</v>
      </c>
      <c r="AU197" s="186" t="s">
        <v>84</v>
      </c>
      <c r="AV197" s="13" t="s">
        <v>84</v>
      </c>
      <c r="AW197" s="13" t="s">
        <v>30</v>
      </c>
      <c r="AX197" s="13" t="s">
        <v>74</v>
      </c>
      <c r="AY197" s="186" t="s">
        <v>119</v>
      </c>
    </row>
    <row r="198" s="14" customFormat="1">
      <c r="A198" s="14"/>
      <c r="B198" s="193"/>
      <c r="C198" s="14"/>
      <c r="D198" s="185" t="s">
        <v>144</v>
      </c>
      <c r="E198" s="194" t="s">
        <v>1</v>
      </c>
      <c r="F198" s="195" t="s">
        <v>145</v>
      </c>
      <c r="G198" s="14"/>
      <c r="H198" s="196">
        <v>6</v>
      </c>
      <c r="I198" s="197"/>
      <c r="J198" s="14"/>
      <c r="K198" s="14"/>
      <c r="L198" s="193"/>
      <c r="M198" s="198"/>
      <c r="N198" s="199"/>
      <c r="O198" s="199"/>
      <c r="P198" s="199"/>
      <c r="Q198" s="199"/>
      <c r="R198" s="199"/>
      <c r="S198" s="199"/>
      <c r="T198" s="20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4" t="s">
        <v>144</v>
      </c>
      <c r="AU198" s="194" t="s">
        <v>84</v>
      </c>
      <c r="AV198" s="14" t="s">
        <v>126</v>
      </c>
      <c r="AW198" s="14" t="s">
        <v>30</v>
      </c>
      <c r="AX198" s="14" t="s">
        <v>82</v>
      </c>
      <c r="AY198" s="194" t="s">
        <v>119</v>
      </c>
    </row>
    <row r="199" s="2" customFormat="1" ht="16.5" customHeight="1">
      <c r="A199" s="37"/>
      <c r="B199" s="170"/>
      <c r="C199" s="201" t="s">
        <v>224</v>
      </c>
      <c r="D199" s="201" t="s">
        <v>146</v>
      </c>
      <c r="E199" s="202" t="s">
        <v>264</v>
      </c>
      <c r="F199" s="203" t="s">
        <v>265</v>
      </c>
      <c r="G199" s="204" t="s">
        <v>197</v>
      </c>
      <c r="H199" s="205">
        <v>2</v>
      </c>
      <c r="I199" s="206"/>
      <c r="J199" s="207">
        <f>ROUND(I199*H199,2)</f>
        <v>0</v>
      </c>
      <c r="K199" s="203" t="s">
        <v>125</v>
      </c>
      <c r="L199" s="208"/>
      <c r="M199" s="209" t="s">
        <v>1</v>
      </c>
      <c r="N199" s="210" t="s">
        <v>39</v>
      </c>
      <c r="O199" s="76"/>
      <c r="P199" s="180">
        <f>O199*H199</f>
        <v>0</v>
      </c>
      <c r="Q199" s="180">
        <v>0.00010000000000000001</v>
      </c>
      <c r="R199" s="180">
        <f>Q199*H199</f>
        <v>0.00020000000000000001</v>
      </c>
      <c r="S199" s="180">
        <v>0</v>
      </c>
      <c r="T199" s="181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2" t="s">
        <v>204</v>
      </c>
      <c r="AT199" s="182" t="s">
        <v>146</v>
      </c>
      <c r="AU199" s="182" t="s">
        <v>84</v>
      </c>
      <c r="AY199" s="18" t="s">
        <v>119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82</v>
      </c>
      <c r="BK199" s="183">
        <f>ROUND(I199*H199,2)</f>
        <v>0</v>
      </c>
      <c r="BL199" s="18" t="s">
        <v>198</v>
      </c>
      <c r="BM199" s="182" t="s">
        <v>266</v>
      </c>
    </row>
    <row r="200" s="13" customFormat="1">
      <c r="A200" s="13"/>
      <c r="B200" s="184"/>
      <c r="C200" s="13"/>
      <c r="D200" s="185" t="s">
        <v>144</v>
      </c>
      <c r="E200" s="186" t="s">
        <v>1</v>
      </c>
      <c r="F200" s="187" t="s">
        <v>84</v>
      </c>
      <c r="G200" s="13"/>
      <c r="H200" s="188">
        <v>2</v>
      </c>
      <c r="I200" s="189"/>
      <c r="J200" s="13"/>
      <c r="K200" s="13"/>
      <c r="L200" s="184"/>
      <c r="M200" s="190"/>
      <c r="N200" s="191"/>
      <c r="O200" s="191"/>
      <c r="P200" s="191"/>
      <c r="Q200" s="191"/>
      <c r="R200" s="191"/>
      <c r="S200" s="191"/>
      <c r="T200" s="19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6" t="s">
        <v>144</v>
      </c>
      <c r="AU200" s="186" t="s">
        <v>84</v>
      </c>
      <c r="AV200" s="13" t="s">
        <v>84</v>
      </c>
      <c r="AW200" s="13" t="s">
        <v>30</v>
      </c>
      <c r="AX200" s="13" t="s">
        <v>74</v>
      </c>
      <c r="AY200" s="186" t="s">
        <v>119</v>
      </c>
    </row>
    <row r="201" s="14" customFormat="1">
      <c r="A201" s="14"/>
      <c r="B201" s="193"/>
      <c r="C201" s="14"/>
      <c r="D201" s="185" t="s">
        <v>144</v>
      </c>
      <c r="E201" s="194" t="s">
        <v>1</v>
      </c>
      <c r="F201" s="195" t="s">
        <v>145</v>
      </c>
      <c r="G201" s="14"/>
      <c r="H201" s="196">
        <v>2</v>
      </c>
      <c r="I201" s="197"/>
      <c r="J201" s="14"/>
      <c r="K201" s="14"/>
      <c r="L201" s="193"/>
      <c r="M201" s="198"/>
      <c r="N201" s="199"/>
      <c r="O201" s="199"/>
      <c r="P201" s="199"/>
      <c r="Q201" s="199"/>
      <c r="R201" s="199"/>
      <c r="S201" s="199"/>
      <c r="T201" s="20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4" t="s">
        <v>144</v>
      </c>
      <c r="AU201" s="194" t="s">
        <v>84</v>
      </c>
      <c r="AV201" s="14" t="s">
        <v>126</v>
      </c>
      <c r="AW201" s="14" t="s">
        <v>30</v>
      </c>
      <c r="AX201" s="14" t="s">
        <v>82</v>
      </c>
      <c r="AY201" s="194" t="s">
        <v>119</v>
      </c>
    </row>
    <row r="202" s="2" customFormat="1" ht="62.7" customHeight="1">
      <c r="A202" s="37"/>
      <c r="B202" s="170"/>
      <c r="C202" s="171" t="s">
        <v>267</v>
      </c>
      <c r="D202" s="171" t="s">
        <v>121</v>
      </c>
      <c r="E202" s="172" t="s">
        <v>268</v>
      </c>
      <c r="F202" s="173" t="s">
        <v>269</v>
      </c>
      <c r="G202" s="174" t="s">
        <v>142</v>
      </c>
      <c r="H202" s="175">
        <v>1</v>
      </c>
      <c r="I202" s="176"/>
      <c r="J202" s="177">
        <f>ROUND(I202*H202,2)</f>
        <v>0</v>
      </c>
      <c r="K202" s="173" t="s">
        <v>125</v>
      </c>
      <c r="L202" s="38"/>
      <c r="M202" s="178" t="s">
        <v>1</v>
      </c>
      <c r="N202" s="179" t="s">
        <v>39</v>
      </c>
      <c r="O202" s="76"/>
      <c r="P202" s="180">
        <f>O202*H202</f>
        <v>0</v>
      </c>
      <c r="Q202" s="180">
        <v>0.001</v>
      </c>
      <c r="R202" s="180">
        <f>Q202*H202</f>
        <v>0.001</v>
      </c>
      <c r="S202" s="180">
        <v>0</v>
      </c>
      <c r="T202" s="181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2" t="s">
        <v>198</v>
      </c>
      <c r="AT202" s="182" t="s">
        <v>121</v>
      </c>
      <c r="AU202" s="182" t="s">
        <v>84</v>
      </c>
      <c r="AY202" s="18" t="s">
        <v>119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8" t="s">
        <v>82</v>
      </c>
      <c r="BK202" s="183">
        <f>ROUND(I202*H202,2)</f>
        <v>0</v>
      </c>
      <c r="BL202" s="18" t="s">
        <v>198</v>
      </c>
      <c r="BM202" s="182" t="s">
        <v>270</v>
      </c>
    </row>
    <row r="203" s="13" customFormat="1">
      <c r="A203" s="13"/>
      <c r="B203" s="184"/>
      <c r="C203" s="13"/>
      <c r="D203" s="185" t="s">
        <v>144</v>
      </c>
      <c r="E203" s="186" t="s">
        <v>1</v>
      </c>
      <c r="F203" s="187" t="s">
        <v>82</v>
      </c>
      <c r="G203" s="13"/>
      <c r="H203" s="188">
        <v>1</v>
      </c>
      <c r="I203" s="189"/>
      <c r="J203" s="13"/>
      <c r="K203" s="13"/>
      <c r="L203" s="184"/>
      <c r="M203" s="190"/>
      <c r="N203" s="191"/>
      <c r="O203" s="191"/>
      <c r="P203" s="191"/>
      <c r="Q203" s="191"/>
      <c r="R203" s="191"/>
      <c r="S203" s="191"/>
      <c r="T203" s="19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6" t="s">
        <v>144</v>
      </c>
      <c r="AU203" s="186" t="s">
        <v>84</v>
      </c>
      <c r="AV203" s="13" t="s">
        <v>84</v>
      </c>
      <c r="AW203" s="13" t="s">
        <v>30</v>
      </c>
      <c r="AX203" s="13" t="s">
        <v>74</v>
      </c>
      <c r="AY203" s="186" t="s">
        <v>119</v>
      </c>
    </row>
    <row r="204" s="14" customFormat="1">
      <c r="A204" s="14"/>
      <c r="B204" s="193"/>
      <c r="C204" s="14"/>
      <c r="D204" s="185" t="s">
        <v>144</v>
      </c>
      <c r="E204" s="194" t="s">
        <v>1</v>
      </c>
      <c r="F204" s="195" t="s">
        <v>145</v>
      </c>
      <c r="G204" s="14"/>
      <c r="H204" s="196">
        <v>1</v>
      </c>
      <c r="I204" s="197"/>
      <c r="J204" s="14"/>
      <c r="K204" s="14"/>
      <c r="L204" s="193"/>
      <c r="M204" s="198"/>
      <c r="N204" s="199"/>
      <c r="O204" s="199"/>
      <c r="P204" s="199"/>
      <c r="Q204" s="199"/>
      <c r="R204" s="199"/>
      <c r="S204" s="199"/>
      <c r="T204" s="20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4" t="s">
        <v>144</v>
      </c>
      <c r="AU204" s="194" t="s">
        <v>84</v>
      </c>
      <c r="AV204" s="14" t="s">
        <v>126</v>
      </c>
      <c r="AW204" s="14" t="s">
        <v>30</v>
      </c>
      <c r="AX204" s="14" t="s">
        <v>82</v>
      </c>
      <c r="AY204" s="194" t="s">
        <v>119</v>
      </c>
    </row>
    <row r="205" s="2" customFormat="1" ht="24.15" customHeight="1">
      <c r="A205" s="37"/>
      <c r="B205" s="170"/>
      <c r="C205" s="171" t="s">
        <v>228</v>
      </c>
      <c r="D205" s="171" t="s">
        <v>121</v>
      </c>
      <c r="E205" s="172" t="s">
        <v>271</v>
      </c>
      <c r="F205" s="173" t="s">
        <v>272</v>
      </c>
      <c r="G205" s="174" t="s">
        <v>142</v>
      </c>
      <c r="H205" s="175">
        <v>2</v>
      </c>
      <c r="I205" s="176"/>
      <c r="J205" s="177">
        <f>ROUND(I205*H205,2)</f>
        <v>0</v>
      </c>
      <c r="K205" s="173" t="s">
        <v>1</v>
      </c>
      <c r="L205" s="38"/>
      <c r="M205" s="178" t="s">
        <v>1</v>
      </c>
      <c r="N205" s="179" t="s">
        <v>39</v>
      </c>
      <c r="O205" s="76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2" t="s">
        <v>198</v>
      </c>
      <c r="AT205" s="182" t="s">
        <v>121</v>
      </c>
      <c r="AU205" s="182" t="s">
        <v>84</v>
      </c>
      <c r="AY205" s="18" t="s">
        <v>119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82</v>
      </c>
      <c r="BK205" s="183">
        <f>ROUND(I205*H205,2)</f>
        <v>0</v>
      </c>
      <c r="BL205" s="18" t="s">
        <v>198</v>
      </c>
      <c r="BM205" s="182" t="s">
        <v>198</v>
      </c>
    </row>
    <row r="206" s="13" customFormat="1">
      <c r="A206" s="13"/>
      <c r="B206" s="184"/>
      <c r="C206" s="13"/>
      <c r="D206" s="185" t="s">
        <v>144</v>
      </c>
      <c r="E206" s="186" t="s">
        <v>1</v>
      </c>
      <c r="F206" s="187" t="s">
        <v>84</v>
      </c>
      <c r="G206" s="13"/>
      <c r="H206" s="188">
        <v>2</v>
      </c>
      <c r="I206" s="189"/>
      <c r="J206" s="13"/>
      <c r="K206" s="13"/>
      <c r="L206" s="184"/>
      <c r="M206" s="190"/>
      <c r="N206" s="191"/>
      <c r="O206" s="191"/>
      <c r="P206" s="191"/>
      <c r="Q206" s="191"/>
      <c r="R206" s="191"/>
      <c r="S206" s="191"/>
      <c r="T206" s="19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6" t="s">
        <v>144</v>
      </c>
      <c r="AU206" s="186" t="s">
        <v>84</v>
      </c>
      <c r="AV206" s="13" t="s">
        <v>84</v>
      </c>
      <c r="AW206" s="13" t="s">
        <v>30</v>
      </c>
      <c r="AX206" s="13" t="s">
        <v>74</v>
      </c>
      <c r="AY206" s="186" t="s">
        <v>119</v>
      </c>
    </row>
    <row r="207" s="14" customFormat="1">
      <c r="A207" s="14"/>
      <c r="B207" s="193"/>
      <c r="C207" s="14"/>
      <c r="D207" s="185" t="s">
        <v>144</v>
      </c>
      <c r="E207" s="194" t="s">
        <v>1</v>
      </c>
      <c r="F207" s="195" t="s">
        <v>145</v>
      </c>
      <c r="G207" s="14"/>
      <c r="H207" s="196">
        <v>2</v>
      </c>
      <c r="I207" s="197"/>
      <c r="J207" s="14"/>
      <c r="K207" s="14"/>
      <c r="L207" s="193"/>
      <c r="M207" s="198"/>
      <c r="N207" s="199"/>
      <c r="O207" s="199"/>
      <c r="P207" s="199"/>
      <c r="Q207" s="199"/>
      <c r="R207" s="199"/>
      <c r="S207" s="199"/>
      <c r="T207" s="20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194" t="s">
        <v>144</v>
      </c>
      <c r="AU207" s="194" t="s">
        <v>84</v>
      </c>
      <c r="AV207" s="14" t="s">
        <v>126</v>
      </c>
      <c r="AW207" s="14" t="s">
        <v>30</v>
      </c>
      <c r="AX207" s="14" t="s">
        <v>82</v>
      </c>
      <c r="AY207" s="194" t="s">
        <v>119</v>
      </c>
    </row>
    <row r="208" s="2" customFormat="1" ht="24.15" customHeight="1">
      <c r="A208" s="37"/>
      <c r="B208" s="170"/>
      <c r="C208" s="171" t="s">
        <v>273</v>
      </c>
      <c r="D208" s="171" t="s">
        <v>121</v>
      </c>
      <c r="E208" s="172" t="s">
        <v>274</v>
      </c>
      <c r="F208" s="173" t="s">
        <v>275</v>
      </c>
      <c r="G208" s="174" t="s">
        <v>142</v>
      </c>
      <c r="H208" s="175">
        <v>2</v>
      </c>
      <c r="I208" s="176"/>
      <c r="J208" s="177">
        <f>ROUND(I208*H208,2)</f>
        <v>0</v>
      </c>
      <c r="K208" s="173" t="s">
        <v>1</v>
      </c>
      <c r="L208" s="38"/>
      <c r="M208" s="178" t="s">
        <v>1</v>
      </c>
      <c r="N208" s="179" t="s">
        <v>39</v>
      </c>
      <c r="O208" s="76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2" t="s">
        <v>198</v>
      </c>
      <c r="AT208" s="182" t="s">
        <v>121</v>
      </c>
      <c r="AU208" s="182" t="s">
        <v>84</v>
      </c>
      <c r="AY208" s="18" t="s">
        <v>119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82</v>
      </c>
      <c r="BK208" s="183">
        <f>ROUND(I208*H208,2)</f>
        <v>0</v>
      </c>
      <c r="BL208" s="18" t="s">
        <v>198</v>
      </c>
      <c r="BM208" s="182" t="s">
        <v>276</v>
      </c>
    </row>
    <row r="209" s="13" customFormat="1">
      <c r="A209" s="13"/>
      <c r="B209" s="184"/>
      <c r="C209" s="13"/>
      <c r="D209" s="185" t="s">
        <v>144</v>
      </c>
      <c r="E209" s="186" t="s">
        <v>1</v>
      </c>
      <c r="F209" s="187" t="s">
        <v>84</v>
      </c>
      <c r="G209" s="13"/>
      <c r="H209" s="188">
        <v>2</v>
      </c>
      <c r="I209" s="189"/>
      <c r="J209" s="13"/>
      <c r="K209" s="13"/>
      <c r="L209" s="184"/>
      <c r="M209" s="190"/>
      <c r="N209" s="191"/>
      <c r="O209" s="191"/>
      <c r="P209" s="191"/>
      <c r="Q209" s="191"/>
      <c r="R209" s="191"/>
      <c r="S209" s="191"/>
      <c r="T209" s="19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144</v>
      </c>
      <c r="AU209" s="186" t="s">
        <v>84</v>
      </c>
      <c r="AV209" s="13" t="s">
        <v>84</v>
      </c>
      <c r="AW209" s="13" t="s">
        <v>30</v>
      </c>
      <c r="AX209" s="13" t="s">
        <v>74</v>
      </c>
      <c r="AY209" s="186" t="s">
        <v>119</v>
      </c>
    </row>
    <row r="210" s="14" customFormat="1">
      <c r="A210" s="14"/>
      <c r="B210" s="193"/>
      <c r="C210" s="14"/>
      <c r="D210" s="185" t="s">
        <v>144</v>
      </c>
      <c r="E210" s="194" t="s">
        <v>1</v>
      </c>
      <c r="F210" s="195" t="s">
        <v>145</v>
      </c>
      <c r="G210" s="14"/>
      <c r="H210" s="196">
        <v>2</v>
      </c>
      <c r="I210" s="197"/>
      <c r="J210" s="14"/>
      <c r="K210" s="14"/>
      <c r="L210" s="193"/>
      <c r="M210" s="198"/>
      <c r="N210" s="199"/>
      <c r="O210" s="199"/>
      <c r="P210" s="199"/>
      <c r="Q210" s="199"/>
      <c r="R210" s="199"/>
      <c r="S210" s="199"/>
      <c r="T210" s="20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4" t="s">
        <v>144</v>
      </c>
      <c r="AU210" s="194" t="s">
        <v>84</v>
      </c>
      <c r="AV210" s="14" t="s">
        <v>126</v>
      </c>
      <c r="AW210" s="14" t="s">
        <v>30</v>
      </c>
      <c r="AX210" s="14" t="s">
        <v>82</v>
      </c>
      <c r="AY210" s="194" t="s">
        <v>119</v>
      </c>
    </row>
    <row r="211" s="2" customFormat="1" ht="24.15" customHeight="1">
      <c r="A211" s="37"/>
      <c r="B211" s="170"/>
      <c r="C211" s="171" t="s">
        <v>209</v>
      </c>
      <c r="D211" s="171" t="s">
        <v>121</v>
      </c>
      <c r="E211" s="172" t="s">
        <v>277</v>
      </c>
      <c r="F211" s="173" t="s">
        <v>278</v>
      </c>
      <c r="G211" s="174" t="s">
        <v>142</v>
      </c>
      <c r="H211" s="175">
        <v>4</v>
      </c>
      <c r="I211" s="176"/>
      <c r="J211" s="177">
        <f>ROUND(I211*H211,2)</f>
        <v>0</v>
      </c>
      <c r="K211" s="173" t="s">
        <v>125</v>
      </c>
      <c r="L211" s="38"/>
      <c r="M211" s="178" t="s">
        <v>1</v>
      </c>
      <c r="N211" s="179" t="s">
        <v>39</v>
      </c>
      <c r="O211" s="76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2" t="s">
        <v>198</v>
      </c>
      <c r="AT211" s="182" t="s">
        <v>121</v>
      </c>
      <c r="AU211" s="182" t="s">
        <v>84</v>
      </c>
      <c r="AY211" s="18" t="s">
        <v>119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8" t="s">
        <v>82</v>
      </c>
      <c r="BK211" s="183">
        <f>ROUND(I211*H211,2)</f>
        <v>0</v>
      </c>
      <c r="BL211" s="18" t="s">
        <v>198</v>
      </c>
      <c r="BM211" s="182" t="s">
        <v>279</v>
      </c>
    </row>
    <row r="212" s="13" customFormat="1">
      <c r="A212" s="13"/>
      <c r="B212" s="184"/>
      <c r="C212" s="13"/>
      <c r="D212" s="185" t="s">
        <v>144</v>
      </c>
      <c r="E212" s="186" t="s">
        <v>1</v>
      </c>
      <c r="F212" s="187" t="s">
        <v>280</v>
      </c>
      <c r="G212" s="13"/>
      <c r="H212" s="188">
        <v>4</v>
      </c>
      <c r="I212" s="189"/>
      <c r="J212" s="13"/>
      <c r="K212" s="13"/>
      <c r="L212" s="184"/>
      <c r="M212" s="190"/>
      <c r="N212" s="191"/>
      <c r="O212" s="191"/>
      <c r="P212" s="191"/>
      <c r="Q212" s="191"/>
      <c r="R212" s="191"/>
      <c r="S212" s="191"/>
      <c r="T212" s="19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6" t="s">
        <v>144</v>
      </c>
      <c r="AU212" s="186" t="s">
        <v>84</v>
      </c>
      <c r="AV212" s="13" t="s">
        <v>84</v>
      </c>
      <c r="AW212" s="13" t="s">
        <v>30</v>
      </c>
      <c r="AX212" s="13" t="s">
        <v>74</v>
      </c>
      <c r="AY212" s="186" t="s">
        <v>119</v>
      </c>
    </row>
    <row r="213" s="14" customFormat="1">
      <c r="A213" s="14"/>
      <c r="B213" s="193"/>
      <c r="C213" s="14"/>
      <c r="D213" s="185" t="s">
        <v>144</v>
      </c>
      <c r="E213" s="194" t="s">
        <v>1</v>
      </c>
      <c r="F213" s="195" t="s">
        <v>145</v>
      </c>
      <c r="G213" s="14"/>
      <c r="H213" s="196">
        <v>4</v>
      </c>
      <c r="I213" s="197"/>
      <c r="J213" s="14"/>
      <c r="K213" s="14"/>
      <c r="L213" s="193"/>
      <c r="M213" s="198"/>
      <c r="N213" s="199"/>
      <c r="O213" s="199"/>
      <c r="P213" s="199"/>
      <c r="Q213" s="199"/>
      <c r="R213" s="199"/>
      <c r="S213" s="199"/>
      <c r="T213" s="20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4" t="s">
        <v>144</v>
      </c>
      <c r="AU213" s="194" t="s">
        <v>84</v>
      </c>
      <c r="AV213" s="14" t="s">
        <v>126</v>
      </c>
      <c r="AW213" s="14" t="s">
        <v>30</v>
      </c>
      <c r="AX213" s="14" t="s">
        <v>82</v>
      </c>
      <c r="AY213" s="194" t="s">
        <v>119</v>
      </c>
    </row>
    <row r="214" s="2" customFormat="1" ht="49.05" customHeight="1">
      <c r="A214" s="37"/>
      <c r="B214" s="170"/>
      <c r="C214" s="171" t="s">
        <v>281</v>
      </c>
      <c r="D214" s="171" t="s">
        <v>121</v>
      </c>
      <c r="E214" s="172" t="s">
        <v>282</v>
      </c>
      <c r="F214" s="173" t="s">
        <v>283</v>
      </c>
      <c r="G214" s="174" t="s">
        <v>142</v>
      </c>
      <c r="H214" s="175">
        <v>2</v>
      </c>
      <c r="I214" s="176"/>
      <c r="J214" s="177">
        <f>ROUND(I214*H214,2)</f>
        <v>0</v>
      </c>
      <c r="K214" s="173" t="s">
        <v>125</v>
      </c>
      <c r="L214" s="38"/>
      <c r="M214" s="178" t="s">
        <v>1</v>
      </c>
      <c r="N214" s="179" t="s">
        <v>39</v>
      </c>
      <c r="O214" s="76"/>
      <c r="P214" s="180">
        <f>O214*H214</f>
        <v>0</v>
      </c>
      <c r="Q214" s="180">
        <v>2.2001499999999998</v>
      </c>
      <c r="R214" s="180">
        <f>Q214*H214</f>
        <v>4.4002999999999997</v>
      </c>
      <c r="S214" s="180">
        <v>0</v>
      </c>
      <c r="T214" s="18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2" t="s">
        <v>198</v>
      </c>
      <c r="AT214" s="182" t="s">
        <v>121</v>
      </c>
      <c r="AU214" s="182" t="s">
        <v>84</v>
      </c>
      <c r="AY214" s="18" t="s">
        <v>119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82</v>
      </c>
      <c r="BK214" s="183">
        <f>ROUND(I214*H214,2)</f>
        <v>0</v>
      </c>
      <c r="BL214" s="18" t="s">
        <v>198</v>
      </c>
      <c r="BM214" s="182" t="s">
        <v>284</v>
      </c>
    </row>
    <row r="215" s="13" customFormat="1">
      <c r="A215" s="13"/>
      <c r="B215" s="184"/>
      <c r="C215" s="13"/>
      <c r="D215" s="185" t="s">
        <v>144</v>
      </c>
      <c r="E215" s="186" t="s">
        <v>1</v>
      </c>
      <c r="F215" s="187" t="s">
        <v>84</v>
      </c>
      <c r="G215" s="13"/>
      <c r="H215" s="188">
        <v>2</v>
      </c>
      <c r="I215" s="189"/>
      <c r="J215" s="13"/>
      <c r="K215" s="13"/>
      <c r="L215" s="184"/>
      <c r="M215" s="190"/>
      <c r="N215" s="191"/>
      <c r="O215" s="191"/>
      <c r="P215" s="191"/>
      <c r="Q215" s="191"/>
      <c r="R215" s="191"/>
      <c r="S215" s="191"/>
      <c r="T215" s="19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6" t="s">
        <v>144</v>
      </c>
      <c r="AU215" s="186" t="s">
        <v>84</v>
      </c>
      <c r="AV215" s="13" t="s">
        <v>84</v>
      </c>
      <c r="AW215" s="13" t="s">
        <v>30</v>
      </c>
      <c r="AX215" s="13" t="s">
        <v>74</v>
      </c>
      <c r="AY215" s="186" t="s">
        <v>119</v>
      </c>
    </row>
    <row r="216" s="14" customFormat="1">
      <c r="A216" s="14"/>
      <c r="B216" s="193"/>
      <c r="C216" s="14"/>
      <c r="D216" s="185" t="s">
        <v>144</v>
      </c>
      <c r="E216" s="194" t="s">
        <v>1</v>
      </c>
      <c r="F216" s="195" t="s">
        <v>145</v>
      </c>
      <c r="G216" s="14"/>
      <c r="H216" s="196">
        <v>2</v>
      </c>
      <c r="I216" s="197"/>
      <c r="J216" s="14"/>
      <c r="K216" s="14"/>
      <c r="L216" s="193"/>
      <c r="M216" s="198"/>
      <c r="N216" s="199"/>
      <c r="O216" s="199"/>
      <c r="P216" s="199"/>
      <c r="Q216" s="199"/>
      <c r="R216" s="199"/>
      <c r="S216" s="199"/>
      <c r="T216" s="20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4" t="s">
        <v>144</v>
      </c>
      <c r="AU216" s="194" t="s">
        <v>84</v>
      </c>
      <c r="AV216" s="14" t="s">
        <v>126</v>
      </c>
      <c r="AW216" s="14" t="s">
        <v>30</v>
      </c>
      <c r="AX216" s="14" t="s">
        <v>82</v>
      </c>
      <c r="AY216" s="194" t="s">
        <v>119</v>
      </c>
    </row>
    <row r="217" s="2" customFormat="1" ht="16.5" customHeight="1">
      <c r="A217" s="37"/>
      <c r="B217" s="170"/>
      <c r="C217" s="171" t="s">
        <v>234</v>
      </c>
      <c r="D217" s="171" t="s">
        <v>121</v>
      </c>
      <c r="E217" s="172" t="s">
        <v>285</v>
      </c>
      <c r="F217" s="173" t="s">
        <v>286</v>
      </c>
      <c r="G217" s="174" t="s">
        <v>142</v>
      </c>
      <c r="H217" s="175">
        <v>2</v>
      </c>
      <c r="I217" s="176"/>
      <c r="J217" s="177">
        <f>ROUND(I217*H217,2)</f>
        <v>0</v>
      </c>
      <c r="K217" s="173" t="s">
        <v>125</v>
      </c>
      <c r="L217" s="38"/>
      <c r="M217" s="178" t="s">
        <v>1</v>
      </c>
      <c r="N217" s="179" t="s">
        <v>39</v>
      </c>
      <c r="O217" s="7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2" t="s">
        <v>198</v>
      </c>
      <c r="AT217" s="182" t="s">
        <v>121</v>
      </c>
      <c r="AU217" s="182" t="s">
        <v>84</v>
      </c>
      <c r="AY217" s="18" t="s">
        <v>119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82</v>
      </c>
      <c r="BK217" s="183">
        <f>ROUND(I217*H217,2)</f>
        <v>0</v>
      </c>
      <c r="BL217" s="18" t="s">
        <v>198</v>
      </c>
      <c r="BM217" s="182" t="s">
        <v>287</v>
      </c>
    </row>
    <row r="218" s="13" customFormat="1">
      <c r="A218" s="13"/>
      <c r="B218" s="184"/>
      <c r="C218" s="13"/>
      <c r="D218" s="185" t="s">
        <v>144</v>
      </c>
      <c r="E218" s="186" t="s">
        <v>1</v>
      </c>
      <c r="F218" s="187" t="s">
        <v>84</v>
      </c>
      <c r="G218" s="13"/>
      <c r="H218" s="188">
        <v>2</v>
      </c>
      <c r="I218" s="189"/>
      <c r="J218" s="13"/>
      <c r="K218" s="13"/>
      <c r="L218" s="184"/>
      <c r="M218" s="190"/>
      <c r="N218" s="191"/>
      <c r="O218" s="191"/>
      <c r="P218" s="191"/>
      <c r="Q218" s="191"/>
      <c r="R218" s="191"/>
      <c r="S218" s="191"/>
      <c r="T218" s="19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6" t="s">
        <v>144</v>
      </c>
      <c r="AU218" s="186" t="s">
        <v>84</v>
      </c>
      <c r="AV218" s="13" t="s">
        <v>84</v>
      </c>
      <c r="AW218" s="13" t="s">
        <v>30</v>
      </c>
      <c r="AX218" s="13" t="s">
        <v>74</v>
      </c>
      <c r="AY218" s="186" t="s">
        <v>119</v>
      </c>
    </row>
    <row r="219" s="14" customFormat="1">
      <c r="A219" s="14"/>
      <c r="B219" s="193"/>
      <c r="C219" s="14"/>
      <c r="D219" s="185" t="s">
        <v>144</v>
      </c>
      <c r="E219" s="194" t="s">
        <v>1</v>
      </c>
      <c r="F219" s="195" t="s">
        <v>145</v>
      </c>
      <c r="G219" s="14"/>
      <c r="H219" s="196">
        <v>2</v>
      </c>
      <c r="I219" s="197"/>
      <c r="J219" s="14"/>
      <c r="K219" s="14"/>
      <c r="L219" s="193"/>
      <c r="M219" s="198"/>
      <c r="N219" s="199"/>
      <c r="O219" s="199"/>
      <c r="P219" s="199"/>
      <c r="Q219" s="199"/>
      <c r="R219" s="199"/>
      <c r="S219" s="199"/>
      <c r="T219" s="20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4" t="s">
        <v>144</v>
      </c>
      <c r="AU219" s="194" t="s">
        <v>84</v>
      </c>
      <c r="AV219" s="14" t="s">
        <v>126</v>
      </c>
      <c r="AW219" s="14" t="s">
        <v>30</v>
      </c>
      <c r="AX219" s="14" t="s">
        <v>82</v>
      </c>
      <c r="AY219" s="194" t="s">
        <v>119</v>
      </c>
    </row>
    <row r="220" s="2" customFormat="1" ht="16.5" customHeight="1">
      <c r="A220" s="37"/>
      <c r="B220" s="170"/>
      <c r="C220" s="201" t="s">
        <v>288</v>
      </c>
      <c r="D220" s="201" t="s">
        <v>146</v>
      </c>
      <c r="E220" s="202" t="s">
        <v>289</v>
      </c>
      <c r="F220" s="203" t="s">
        <v>290</v>
      </c>
      <c r="G220" s="204" t="s">
        <v>142</v>
      </c>
      <c r="H220" s="205">
        <v>2</v>
      </c>
      <c r="I220" s="206"/>
      <c r="J220" s="207">
        <f>ROUND(I220*H220,2)</f>
        <v>0</v>
      </c>
      <c r="K220" s="203" t="s">
        <v>1</v>
      </c>
      <c r="L220" s="208"/>
      <c r="M220" s="209" t="s">
        <v>1</v>
      </c>
      <c r="N220" s="210" t="s">
        <v>39</v>
      </c>
      <c r="O220" s="76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2" t="s">
        <v>204</v>
      </c>
      <c r="AT220" s="182" t="s">
        <v>146</v>
      </c>
      <c r="AU220" s="182" t="s">
        <v>84</v>
      </c>
      <c r="AY220" s="18" t="s">
        <v>119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8" t="s">
        <v>82</v>
      </c>
      <c r="BK220" s="183">
        <f>ROUND(I220*H220,2)</f>
        <v>0</v>
      </c>
      <c r="BL220" s="18" t="s">
        <v>198</v>
      </c>
      <c r="BM220" s="182" t="s">
        <v>291</v>
      </c>
    </row>
    <row r="221" s="13" customFormat="1">
      <c r="A221" s="13"/>
      <c r="B221" s="184"/>
      <c r="C221" s="13"/>
      <c r="D221" s="185" t="s">
        <v>144</v>
      </c>
      <c r="E221" s="186" t="s">
        <v>1</v>
      </c>
      <c r="F221" s="187" t="s">
        <v>84</v>
      </c>
      <c r="G221" s="13"/>
      <c r="H221" s="188">
        <v>2</v>
      </c>
      <c r="I221" s="189"/>
      <c r="J221" s="13"/>
      <c r="K221" s="13"/>
      <c r="L221" s="184"/>
      <c r="M221" s="190"/>
      <c r="N221" s="191"/>
      <c r="O221" s="191"/>
      <c r="P221" s="191"/>
      <c r="Q221" s="191"/>
      <c r="R221" s="191"/>
      <c r="S221" s="191"/>
      <c r="T221" s="19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6" t="s">
        <v>144</v>
      </c>
      <c r="AU221" s="186" t="s">
        <v>84</v>
      </c>
      <c r="AV221" s="13" t="s">
        <v>84</v>
      </c>
      <c r="AW221" s="13" t="s">
        <v>30</v>
      </c>
      <c r="AX221" s="13" t="s">
        <v>74</v>
      </c>
      <c r="AY221" s="186" t="s">
        <v>119</v>
      </c>
    </row>
    <row r="222" s="14" customFormat="1">
      <c r="A222" s="14"/>
      <c r="B222" s="193"/>
      <c r="C222" s="14"/>
      <c r="D222" s="185" t="s">
        <v>144</v>
      </c>
      <c r="E222" s="194" t="s">
        <v>1</v>
      </c>
      <c r="F222" s="195" t="s">
        <v>145</v>
      </c>
      <c r="G222" s="14"/>
      <c r="H222" s="196">
        <v>2</v>
      </c>
      <c r="I222" s="197"/>
      <c r="J222" s="14"/>
      <c r="K222" s="14"/>
      <c r="L222" s="193"/>
      <c r="M222" s="198"/>
      <c r="N222" s="199"/>
      <c r="O222" s="199"/>
      <c r="P222" s="199"/>
      <c r="Q222" s="199"/>
      <c r="R222" s="199"/>
      <c r="S222" s="199"/>
      <c r="T222" s="20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4" t="s">
        <v>144</v>
      </c>
      <c r="AU222" s="194" t="s">
        <v>84</v>
      </c>
      <c r="AV222" s="14" t="s">
        <v>126</v>
      </c>
      <c r="AW222" s="14" t="s">
        <v>30</v>
      </c>
      <c r="AX222" s="14" t="s">
        <v>82</v>
      </c>
      <c r="AY222" s="194" t="s">
        <v>119</v>
      </c>
    </row>
    <row r="223" s="2" customFormat="1" ht="16.5" customHeight="1">
      <c r="A223" s="37"/>
      <c r="B223" s="170"/>
      <c r="C223" s="201" t="s">
        <v>237</v>
      </c>
      <c r="D223" s="201" t="s">
        <v>146</v>
      </c>
      <c r="E223" s="202" t="s">
        <v>292</v>
      </c>
      <c r="F223" s="203" t="s">
        <v>293</v>
      </c>
      <c r="G223" s="204" t="s">
        <v>142</v>
      </c>
      <c r="H223" s="205">
        <v>1</v>
      </c>
      <c r="I223" s="206"/>
      <c r="J223" s="207">
        <f>ROUND(I223*H223,2)</f>
        <v>0</v>
      </c>
      <c r="K223" s="203" t="s">
        <v>1</v>
      </c>
      <c r="L223" s="208"/>
      <c r="M223" s="209" t="s">
        <v>1</v>
      </c>
      <c r="N223" s="210" t="s">
        <v>39</v>
      </c>
      <c r="O223" s="76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2" t="s">
        <v>204</v>
      </c>
      <c r="AT223" s="182" t="s">
        <v>146</v>
      </c>
      <c r="AU223" s="182" t="s">
        <v>84</v>
      </c>
      <c r="AY223" s="18" t="s">
        <v>119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8" t="s">
        <v>82</v>
      </c>
      <c r="BK223" s="183">
        <f>ROUND(I223*H223,2)</f>
        <v>0</v>
      </c>
      <c r="BL223" s="18" t="s">
        <v>198</v>
      </c>
      <c r="BM223" s="182" t="s">
        <v>294</v>
      </c>
    </row>
    <row r="224" s="2" customFormat="1" ht="16.5" customHeight="1">
      <c r="A224" s="37"/>
      <c r="B224" s="170"/>
      <c r="C224" s="201" t="s">
        <v>295</v>
      </c>
      <c r="D224" s="201" t="s">
        <v>146</v>
      </c>
      <c r="E224" s="202" t="s">
        <v>296</v>
      </c>
      <c r="F224" s="203" t="s">
        <v>297</v>
      </c>
      <c r="G224" s="204" t="s">
        <v>142</v>
      </c>
      <c r="H224" s="205">
        <v>1</v>
      </c>
      <c r="I224" s="206"/>
      <c r="J224" s="207">
        <f>ROUND(I224*H224,2)</f>
        <v>0</v>
      </c>
      <c r="K224" s="203" t="s">
        <v>1</v>
      </c>
      <c r="L224" s="208"/>
      <c r="M224" s="209" t="s">
        <v>1</v>
      </c>
      <c r="N224" s="210" t="s">
        <v>39</v>
      </c>
      <c r="O224" s="76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2" t="s">
        <v>204</v>
      </c>
      <c r="AT224" s="182" t="s">
        <v>146</v>
      </c>
      <c r="AU224" s="182" t="s">
        <v>84</v>
      </c>
      <c r="AY224" s="18" t="s">
        <v>119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8" t="s">
        <v>82</v>
      </c>
      <c r="BK224" s="183">
        <f>ROUND(I224*H224,2)</f>
        <v>0</v>
      </c>
      <c r="BL224" s="18" t="s">
        <v>198</v>
      </c>
      <c r="BM224" s="182" t="s">
        <v>298</v>
      </c>
    </row>
    <row r="225" s="13" customFormat="1">
      <c r="A225" s="13"/>
      <c r="B225" s="184"/>
      <c r="C225" s="13"/>
      <c r="D225" s="185" t="s">
        <v>144</v>
      </c>
      <c r="E225" s="186" t="s">
        <v>1</v>
      </c>
      <c r="F225" s="187" t="s">
        <v>82</v>
      </c>
      <c r="G225" s="13"/>
      <c r="H225" s="188">
        <v>1</v>
      </c>
      <c r="I225" s="189"/>
      <c r="J225" s="13"/>
      <c r="K225" s="13"/>
      <c r="L225" s="184"/>
      <c r="M225" s="190"/>
      <c r="N225" s="191"/>
      <c r="O225" s="191"/>
      <c r="P225" s="191"/>
      <c r="Q225" s="191"/>
      <c r="R225" s="191"/>
      <c r="S225" s="191"/>
      <c r="T225" s="19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6" t="s">
        <v>144</v>
      </c>
      <c r="AU225" s="186" t="s">
        <v>84</v>
      </c>
      <c r="AV225" s="13" t="s">
        <v>84</v>
      </c>
      <c r="AW225" s="13" t="s">
        <v>30</v>
      </c>
      <c r="AX225" s="13" t="s">
        <v>74</v>
      </c>
      <c r="AY225" s="186" t="s">
        <v>119</v>
      </c>
    </row>
    <row r="226" s="14" customFormat="1">
      <c r="A226" s="14"/>
      <c r="B226" s="193"/>
      <c r="C226" s="14"/>
      <c r="D226" s="185" t="s">
        <v>144</v>
      </c>
      <c r="E226" s="194" t="s">
        <v>1</v>
      </c>
      <c r="F226" s="195" t="s">
        <v>145</v>
      </c>
      <c r="G226" s="14"/>
      <c r="H226" s="196">
        <v>1</v>
      </c>
      <c r="I226" s="197"/>
      <c r="J226" s="14"/>
      <c r="K226" s="14"/>
      <c r="L226" s="193"/>
      <c r="M226" s="198"/>
      <c r="N226" s="199"/>
      <c r="O226" s="199"/>
      <c r="P226" s="199"/>
      <c r="Q226" s="199"/>
      <c r="R226" s="199"/>
      <c r="S226" s="199"/>
      <c r="T226" s="20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4" t="s">
        <v>144</v>
      </c>
      <c r="AU226" s="194" t="s">
        <v>84</v>
      </c>
      <c r="AV226" s="14" t="s">
        <v>126</v>
      </c>
      <c r="AW226" s="14" t="s">
        <v>30</v>
      </c>
      <c r="AX226" s="14" t="s">
        <v>82</v>
      </c>
      <c r="AY226" s="194" t="s">
        <v>119</v>
      </c>
    </row>
    <row r="227" s="2" customFormat="1" ht="16.5" customHeight="1">
      <c r="A227" s="37"/>
      <c r="B227" s="170"/>
      <c r="C227" s="201" t="s">
        <v>241</v>
      </c>
      <c r="D227" s="201" t="s">
        <v>146</v>
      </c>
      <c r="E227" s="202" t="s">
        <v>299</v>
      </c>
      <c r="F227" s="203" t="s">
        <v>300</v>
      </c>
      <c r="G227" s="204" t="s">
        <v>142</v>
      </c>
      <c r="H227" s="205">
        <v>2</v>
      </c>
      <c r="I227" s="206"/>
      <c r="J227" s="207">
        <f>ROUND(I227*H227,2)</f>
        <v>0</v>
      </c>
      <c r="K227" s="203" t="s">
        <v>1</v>
      </c>
      <c r="L227" s="208"/>
      <c r="M227" s="209" t="s">
        <v>1</v>
      </c>
      <c r="N227" s="210" t="s">
        <v>39</v>
      </c>
      <c r="O227" s="76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2" t="s">
        <v>204</v>
      </c>
      <c r="AT227" s="182" t="s">
        <v>146</v>
      </c>
      <c r="AU227" s="182" t="s">
        <v>84</v>
      </c>
      <c r="AY227" s="18" t="s">
        <v>119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82</v>
      </c>
      <c r="BK227" s="183">
        <f>ROUND(I227*H227,2)</f>
        <v>0</v>
      </c>
      <c r="BL227" s="18" t="s">
        <v>198</v>
      </c>
      <c r="BM227" s="182" t="s">
        <v>301</v>
      </c>
    </row>
    <row r="228" s="13" customFormat="1">
      <c r="A228" s="13"/>
      <c r="B228" s="184"/>
      <c r="C228" s="13"/>
      <c r="D228" s="185" t="s">
        <v>144</v>
      </c>
      <c r="E228" s="186" t="s">
        <v>1</v>
      </c>
      <c r="F228" s="187" t="s">
        <v>84</v>
      </c>
      <c r="G228" s="13"/>
      <c r="H228" s="188">
        <v>2</v>
      </c>
      <c r="I228" s="189"/>
      <c r="J228" s="13"/>
      <c r="K228" s="13"/>
      <c r="L228" s="184"/>
      <c r="M228" s="190"/>
      <c r="N228" s="191"/>
      <c r="O228" s="191"/>
      <c r="P228" s="191"/>
      <c r="Q228" s="191"/>
      <c r="R228" s="191"/>
      <c r="S228" s="191"/>
      <c r="T228" s="19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6" t="s">
        <v>144</v>
      </c>
      <c r="AU228" s="186" t="s">
        <v>84</v>
      </c>
      <c r="AV228" s="13" t="s">
        <v>84</v>
      </c>
      <c r="AW228" s="13" t="s">
        <v>30</v>
      </c>
      <c r="AX228" s="13" t="s">
        <v>74</v>
      </c>
      <c r="AY228" s="186" t="s">
        <v>119</v>
      </c>
    </row>
    <row r="229" s="14" customFormat="1">
      <c r="A229" s="14"/>
      <c r="B229" s="193"/>
      <c r="C229" s="14"/>
      <c r="D229" s="185" t="s">
        <v>144</v>
      </c>
      <c r="E229" s="194" t="s">
        <v>1</v>
      </c>
      <c r="F229" s="195" t="s">
        <v>145</v>
      </c>
      <c r="G229" s="14"/>
      <c r="H229" s="196">
        <v>2</v>
      </c>
      <c r="I229" s="197"/>
      <c r="J229" s="14"/>
      <c r="K229" s="14"/>
      <c r="L229" s="193"/>
      <c r="M229" s="198"/>
      <c r="N229" s="199"/>
      <c r="O229" s="199"/>
      <c r="P229" s="199"/>
      <c r="Q229" s="199"/>
      <c r="R229" s="199"/>
      <c r="S229" s="199"/>
      <c r="T229" s="20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4" t="s">
        <v>144</v>
      </c>
      <c r="AU229" s="194" t="s">
        <v>84</v>
      </c>
      <c r="AV229" s="14" t="s">
        <v>126</v>
      </c>
      <c r="AW229" s="14" t="s">
        <v>30</v>
      </c>
      <c r="AX229" s="14" t="s">
        <v>82</v>
      </c>
      <c r="AY229" s="194" t="s">
        <v>119</v>
      </c>
    </row>
    <row r="230" s="2" customFormat="1" ht="16.5" customHeight="1">
      <c r="A230" s="37"/>
      <c r="B230" s="170"/>
      <c r="C230" s="171" t="s">
        <v>302</v>
      </c>
      <c r="D230" s="171" t="s">
        <v>121</v>
      </c>
      <c r="E230" s="172" t="s">
        <v>303</v>
      </c>
      <c r="F230" s="173" t="s">
        <v>304</v>
      </c>
      <c r="G230" s="174" t="s">
        <v>142</v>
      </c>
      <c r="H230" s="175">
        <v>2</v>
      </c>
      <c r="I230" s="176"/>
      <c r="J230" s="177">
        <f>ROUND(I230*H230,2)</f>
        <v>0</v>
      </c>
      <c r="K230" s="173" t="s">
        <v>125</v>
      </c>
      <c r="L230" s="38"/>
      <c r="M230" s="178" t="s">
        <v>1</v>
      </c>
      <c r="N230" s="179" t="s">
        <v>39</v>
      </c>
      <c r="O230" s="76"/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2" t="s">
        <v>198</v>
      </c>
      <c r="AT230" s="182" t="s">
        <v>121</v>
      </c>
      <c r="AU230" s="182" t="s">
        <v>84</v>
      </c>
      <c r="AY230" s="18" t="s">
        <v>119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8" t="s">
        <v>82</v>
      </c>
      <c r="BK230" s="183">
        <f>ROUND(I230*H230,2)</f>
        <v>0</v>
      </c>
      <c r="BL230" s="18" t="s">
        <v>198</v>
      </c>
      <c r="BM230" s="182" t="s">
        <v>305</v>
      </c>
    </row>
    <row r="231" s="13" customFormat="1">
      <c r="A231" s="13"/>
      <c r="B231" s="184"/>
      <c r="C231" s="13"/>
      <c r="D231" s="185" t="s">
        <v>144</v>
      </c>
      <c r="E231" s="186" t="s">
        <v>1</v>
      </c>
      <c r="F231" s="187" t="s">
        <v>84</v>
      </c>
      <c r="G231" s="13"/>
      <c r="H231" s="188">
        <v>2</v>
      </c>
      <c r="I231" s="189"/>
      <c r="J231" s="13"/>
      <c r="K231" s="13"/>
      <c r="L231" s="184"/>
      <c r="M231" s="190"/>
      <c r="N231" s="191"/>
      <c r="O231" s="191"/>
      <c r="P231" s="191"/>
      <c r="Q231" s="191"/>
      <c r="R231" s="191"/>
      <c r="S231" s="191"/>
      <c r="T231" s="19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6" t="s">
        <v>144</v>
      </c>
      <c r="AU231" s="186" t="s">
        <v>84</v>
      </c>
      <c r="AV231" s="13" t="s">
        <v>84</v>
      </c>
      <c r="AW231" s="13" t="s">
        <v>30</v>
      </c>
      <c r="AX231" s="13" t="s">
        <v>74</v>
      </c>
      <c r="AY231" s="186" t="s">
        <v>119</v>
      </c>
    </row>
    <row r="232" s="14" customFormat="1">
      <c r="A232" s="14"/>
      <c r="B232" s="193"/>
      <c r="C232" s="14"/>
      <c r="D232" s="185" t="s">
        <v>144</v>
      </c>
      <c r="E232" s="194" t="s">
        <v>1</v>
      </c>
      <c r="F232" s="195" t="s">
        <v>145</v>
      </c>
      <c r="G232" s="14"/>
      <c r="H232" s="196">
        <v>2</v>
      </c>
      <c r="I232" s="197"/>
      <c r="J232" s="14"/>
      <c r="K232" s="14"/>
      <c r="L232" s="193"/>
      <c r="M232" s="198"/>
      <c r="N232" s="199"/>
      <c r="O232" s="199"/>
      <c r="P232" s="199"/>
      <c r="Q232" s="199"/>
      <c r="R232" s="199"/>
      <c r="S232" s="199"/>
      <c r="T232" s="20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4" t="s">
        <v>144</v>
      </c>
      <c r="AU232" s="194" t="s">
        <v>84</v>
      </c>
      <c r="AV232" s="14" t="s">
        <v>126</v>
      </c>
      <c r="AW232" s="14" t="s">
        <v>30</v>
      </c>
      <c r="AX232" s="14" t="s">
        <v>82</v>
      </c>
      <c r="AY232" s="194" t="s">
        <v>119</v>
      </c>
    </row>
    <row r="233" s="2" customFormat="1" ht="16.5" customHeight="1">
      <c r="A233" s="37"/>
      <c r="B233" s="170"/>
      <c r="C233" s="171" t="s">
        <v>244</v>
      </c>
      <c r="D233" s="171" t="s">
        <v>121</v>
      </c>
      <c r="E233" s="172" t="s">
        <v>306</v>
      </c>
      <c r="F233" s="173" t="s">
        <v>307</v>
      </c>
      <c r="G233" s="174" t="s">
        <v>142</v>
      </c>
      <c r="H233" s="175">
        <v>2</v>
      </c>
      <c r="I233" s="176"/>
      <c r="J233" s="177">
        <f>ROUND(I233*H233,2)</f>
        <v>0</v>
      </c>
      <c r="K233" s="173" t="s">
        <v>1</v>
      </c>
      <c r="L233" s="38"/>
      <c r="M233" s="178" t="s">
        <v>1</v>
      </c>
      <c r="N233" s="179" t="s">
        <v>39</v>
      </c>
      <c r="O233" s="76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2" t="s">
        <v>198</v>
      </c>
      <c r="AT233" s="182" t="s">
        <v>121</v>
      </c>
      <c r="AU233" s="182" t="s">
        <v>84</v>
      </c>
      <c r="AY233" s="18" t="s">
        <v>119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8" t="s">
        <v>82</v>
      </c>
      <c r="BK233" s="183">
        <f>ROUND(I233*H233,2)</f>
        <v>0</v>
      </c>
      <c r="BL233" s="18" t="s">
        <v>198</v>
      </c>
      <c r="BM233" s="182" t="s">
        <v>308</v>
      </c>
    </row>
    <row r="234" s="13" customFormat="1">
      <c r="A234" s="13"/>
      <c r="B234" s="184"/>
      <c r="C234" s="13"/>
      <c r="D234" s="185" t="s">
        <v>144</v>
      </c>
      <c r="E234" s="186" t="s">
        <v>1</v>
      </c>
      <c r="F234" s="187" t="s">
        <v>84</v>
      </c>
      <c r="G234" s="13"/>
      <c r="H234" s="188">
        <v>2</v>
      </c>
      <c r="I234" s="189"/>
      <c r="J234" s="13"/>
      <c r="K234" s="13"/>
      <c r="L234" s="184"/>
      <c r="M234" s="190"/>
      <c r="N234" s="191"/>
      <c r="O234" s="191"/>
      <c r="P234" s="191"/>
      <c r="Q234" s="191"/>
      <c r="R234" s="191"/>
      <c r="S234" s="191"/>
      <c r="T234" s="19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6" t="s">
        <v>144</v>
      </c>
      <c r="AU234" s="186" t="s">
        <v>84</v>
      </c>
      <c r="AV234" s="13" t="s">
        <v>84</v>
      </c>
      <c r="AW234" s="13" t="s">
        <v>30</v>
      </c>
      <c r="AX234" s="13" t="s">
        <v>74</v>
      </c>
      <c r="AY234" s="186" t="s">
        <v>119</v>
      </c>
    </row>
    <row r="235" s="14" customFormat="1">
      <c r="A235" s="14"/>
      <c r="B235" s="193"/>
      <c r="C235" s="14"/>
      <c r="D235" s="185" t="s">
        <v>144</v>
      </c>
      <c r="E235" s="194" t="s">
        <v>1</v>
      </c>
      <c r="F235" s="195" t="s">
        <v>145</v>
      </c>
      <c r="G235" s="14"/>
      <c r="H235" s="196">
        <v>2</v>
      </c>
      <c r="I235" s="197"/>
      <c r="J235" s="14"/>
      <c r="K235" s="14"/>
      <c r="L235" s="193"/>
      <c r="M235" s="198"/>
      <c r="N235" s="199"/>
      <c r="O235" s="199"/>
      <c r="P235" s="199"/>
      <c r="Q235" s="199"/>
      <c r="R235" s="199"/>
      <c r="S235" s="199"/>
      <c r="T235" s="20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4" t="s">
        <v>144</v>
      </c>
      <c r="AU235" s="194" t="s">
        <v>84</v>
      </c>
      <c r="AV235" s="14" t="s">
        <v>126</v>
      </c>
      <c r="AW235" s="14" t="s">
        <v>30</v>
      </c>
      <c r="AX235" s="14" t="s">
        <v>82</v>
      </c>
      <c r="AY235" s="194" t="s">
        <v>119</v>
      </c>
    </row>
    <row r="236" s="2" customFormat="1" ht="66.75" customHeight="1">
      <c r="A236" s="37"/>
      <c r="B236" s="170"/>
      <c r="C236" s="171" t="s">
        <v>309</v>
      </c>
      <c r="D236" s="171" t="s">
        <v>121</v>
      </c>
      <c r="E236" s="172" t="s">
        <v>310</v>
      </c>
      <c r="F236" s="173" t="s">
        <v>311</v>
      </c>
      <c r="G236" s="174" t="s">
        <v>142</v>
      </c>
      <c r="H236" s="175">
        <v>2</v>
      </c>
      <c r="I236" s="176"/>
      <c r="J236" s="177">
        <f>ROUND(I236*H236,2)</f>
        <v>0</v>
      </c>
      <c r="K236" s="173" t="s">
        <v>125</v>
      </c>
      <c r="L236" s="38"/>
      <c r="M236" s="178" t="s">
        <v>1</v>
      </c>
      <c r="N236" s="179" t="s">
        <v>39</v>
      </c>
      <c r="O236" s="76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2" t="s">
        <v>198</v>
      </c>
      <c r="AT236" s="182" t="s">
        <v>121</v>
      </c>
      <c r="AU236" s="182" t="s">
        <v>84</v>
      </c>
      <c r="AY236" s="18" t="s">
        <v>119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82</v>
      </c>
      <c r="BK236" s="183">
        <f>ROUND(I236*H236,2)</f>
        <v>0</v>
      </c>
      <c r="BL236" s="18" t="s">
        <v>198</v>
      </c>
      <c r="BM236" s="182" t="s">
        <v>312</v>
      </c>
    </row>
    <row r="237" s="2" customFormat="1" ht="24.15" customHeight="1">
      <c r="A237" s="37"/>
      <c r="B237" s="170"/>
      <c r="C237" s="201" t="s">
        <v>248</v>
      </c>
      <c r="D237" s="201" t="s">
        <v>146</v>
      </c>
      <c r="E237" s="202" t="s">
        <v>313</v>
      </c>
      <c r="F237" s="203" t="s">
        <v>314</v>
      </c>
      <c r="G237" s="204" t="s">
        <v>142</v>
      </c>
      <c r="H237" s="205">
        <v>2</v>
      </c>
      <c r="I237" s="206"/>
      <c r="J237" s="207">
        <f>ROUND(I237*H237,2)</f>
        <v>0</v>
      </c>
      <c r="K237" s="203" t="s">
        <v>1</v>
      </c>
      <c r="L237" s="208"/>
      <c r="M237" s="209" t="s">
        <v>1</v>
      </c>
      <c r="N237" s="210" t="s">
        <v>39</v>
      </c>
      <c r="O237" s="76"/>
      <c r="P237" s="180">
        <f>O237*H237</f>
        <v>0</v>
      </c>
      <c r="Q237" s="180">
        <v>0</v>
      </c>
      <c r="R237" s="180">
        <f>Q237*H237</f>
        <v>0</v>
      </c>
      <c r="S237" s="180">
        <v>0</v>
      </c>
      <c r="T237" s="18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2" t="s">
        <v>204</v>
      </c>
      <c r="AT237" s="182" t="s">
        <v>146</v>
      </c>
      <c r="AU237" s="182" t="s">
        <v>84</v>
      </c>
      <c r="AY237" s="18" t="s">
        <v>119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82</v>
      </c>
      <c r="BK237" s="183">
        <f>ROUND(I237*H237,2)</f>
        <v>0</v>
      </c>
      <c r="BL237" s="18" t="s">
        <v>198</v>
      </c>
      <c r="BM237" s="182" t="s">
        <v>315</v>
      </c>
    </row>
    <row r="238" s="13" customFormat="1">
      <c r="A238" s="13"/>
      <c r="B238" s="184"/>
      <c r="C238" s="13"/>
      <c r="D238" s="185" t="s">
        <v>144</v>
      </c>
      <c r="E238" s="186" t="s">
        <v>1</v>
      </c>
      <c r="F238" s="187" t="s">
        <v>84</v>
      </c>
      <c r="G238" s="13"/>
      <c r="H238" s="188">
        <v>2</v>
      </c>
      <c r="I238" s="189"/>
      <c r="J238" s="13"/>
      <c r="K238" s="13"/>
      <c r="L238" s="184"/>
      <c r="M238" s="190"/>
      <c r="N238" s="191"/>
      <c r="O238" s="191"/>
      <c r="P238" s="191"/>
      <c r="Q238" s="191"/>
      <c r="R238" s="191"/>
      <c r="S238" s="191"/>
      <c r="T238" s="19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6" t="s">
        <v>144</v>
      </c>
      <c r="AU238" s="186" t="s">
        <v>84</v>
      </c>
      <c r="AV238" s="13" t="s">
        <v>84</v>
      </c>
      <c r="AW238" s="13" t="s">
        <v>30</v>
      </c>
      <c r="AX238" s="13" t="s">
        <v>74</v>
      </c>
      <c r="AY238" s="186" t="s">
        <v>119</v>
      </c>
    </row>
    <row r="239" s="14" customFormat="1">
      <c r="A239" s="14"/>
      <c r="B239" s="193"/>
      <c r="C239" s="14"/>
      <c r="D239" s="185" t="s">
        <v>144</v>
      </c>
      <c r="E239" s="194" t="s">
        <v>1</v>
      </c>
      <c r="F239" s="195" t="s">
        <v>145</v>
      </c>
      <c r="G239" s="14"/>
      <c r="H239" s="196">
        <v>2</v>
      </c>
      <c r="I239" s="197"/>
      <c r="J239" s="14"/>
      <c r="K239" s="14"/>
      <c r="L239" s="193"/>
      <c r="M239" s="198"/>
      <c r="N239" s="199"/>
      <c r="O239" s="199"/>
      <c r="P239" s="199"/>
      <c r="Q239" s="199"/>
      <c r="R239" s="199"/>
      <c r="S239" s="199"/>
      <c r="T239" s="20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4" t="s">
        <v>144</v>
      </c>
      <c r="AU239" s="194" t="s">
        <v>84</v>
      </c>
      <c r="AV239" s="14" t="s">
        <v>126</v>
      </c>
      <c r="AW239" s="14" t="s">
        <v>30</v>
      </c>
      <c r="AX239" s="14" t="s">
        <v>82</v>
      </c>
      <c r="AY239" s="194" t="s">
        <v>119</v>
      </c>
    </row>
    <row r="240" s="2" customFormat="1" ht="66.75" customHeight="1">
      <c r="A240" s="37"/>
      <c r="B240" s="170"/>
      <c r="C240" s="171" t="s">
        <v>316</v>
      </c>
      <c r="D240" s="171" t="s">
        <v>121</v>
      </c>
      <c r="E240" s="172" t="s">
        <v>317</v>
      </c>
      <c r="F240" s="173" t="s">
        <v>318</v>
      </c>
      <c r="G240" s="174" t="s">
        <v>142</v>
      </c>
      <c r="H240" s="175">
        <v>2</v>
      </c>
      <c r="I240" s="176"/>
      <c r="J240" s="177">
        <f>ROUND(I240*H240,2)</f>
        <v>0</v>
      </c>
      <c r="K240" s="173" t="s">
        <v>125</v>
      </c>
      <c r="L240" s="38"/>
      <c r="M240" s="178" t="s">
        <v>1</v>
      </c>
      <c r="N240" s="179" t="s">
        <v>39</v>
      </c>
      <c r="O240" s="76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2" t="s">
        <v>198</v>
      </c>
      <c r="AT240" s="182" t="s">
        <v>121</v>
      </c>
      <c r="AU240" s="182" t="s">
        <v>84</v>
      </c>
      <c r="AY240" s="18" t="s">
        <v>119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8" t="s">
        <v>82</v>
      </c>
      <c r="BK240" s="183">
        <f>ROUND(I240*H240,2)</f>
        <v>0</v>
      </c>
      <c r="BL240" s="18" t="s">
        <v>198</v>
      </c>
      <c r="BM240" s="182" t="s">
        <v>319</v>
      </c>
    </row>
    <row r="241" s="2" customFormat="1" ht="24.15" customHeight="1">
      <c r="A241" s="37"/>
      <c r="B241" s="170"/>
      <c r="C241" s="201" t="s">
        <v>251</v>
      </c>
      <c r="D241" s="201" t="s">
        <v>146</v>
      </c>
      <c r="E241" s="202" t="s">
        <v>320</v>
      </c>
      <c r="F241" s="203" t="s">
        <v>321</v>
      </c>
      <c r="G241" s="204" t="s">
        <v>142</v>
      </c>
      <c r="H241" s="205">
        <v>2</v>
      </c>
      <c r="I241" s="206"/>
      <c r="J241" s="207">
        <f>ROUND(I241*H241,2)</f>
        <v>0</v>
      </c>
      <c r="K241" s="203" t="s">
        <v>1</v>
      </c>
      <c r="L241" s="208"/>
      <c r="M241" s="209" t="s">
        <v>1</v>
      </c>
      <c r="N241" s="210" t="s">
        <v>39</v>
      </c>
      <c r="O241" s="76"/>
      <c r="P241" s="180">
        <f>O241*H241</f>
        <v>0</v>
      </c>
      <c r="Q241" s="180">
        <v>0</v>
      </c>
      <c r="R241" s="180">
        <f>Q241*H241</f>
        <v>0</v>
      </c>
      <c r="S241" s="180">
        <v>0</v>
      </c>
      <c r="T241" s="18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2" t="s">
        <v>204</v>
      </c>
      <c r="AT241" s="182" t="s">
        <v>146</v>
      </c>
      <c r="AU241" s="182" t="s">
        <v>84</v>
      </c>
      <c r="AY241" s="18" t="s">
        <v>119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8" t="s">
        <v>82</v>
      </c>
      <c r="BK241" s="183">
        <f>ROUND(I241*H241,2)</f>
        <v>0</v>
      </c>
      <c r="BL241" s="18" t="s">
        <v>198</v>
      </c>
      <c r="BM241" s="182" t="s">
        <v>322</v>
      </c>
    </row>
    <row r="242" s="13" customFormat="1">
      <c r="A242" s="13"/>
      <c r="B242" s="184"/>
      <c r="C242" s="13"/>
      <c r="D242" s="185" t="s">
        <v>144</v>
      </c>
      <c r="E242" s="186" t="s">
        <v>1</v>
      </c>
      <c r="F242" s="187" t="s">
        <v>84</v>
      </c>
      <c r="G242" s="13"/>
      <c r="H242" s="188">
        <v>2</v>
      </c>
      <c r="I242" s="189"/>
      <c r="J242" s="13"/>
      <c r="K242" s="13"/>
      <c r="L242" s="184"/>
      <c r="M242" s="190"/>
      <c r="N242" s="191"/>
      <c r="O242" s="191"/>
      <c r="P242" s="191"/>
      <c r="Q242" s="191"/>
      <c r="R242" s="191"/>
      <c r="S242" s="191"/>
      <c r="T242" s="19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6" t="s">
        <v>144</v>
      </c>
      <c r="AU242" s="186" t="s">
        <v>84</v>
      </c>
      <c r="AV242" s="13" t="s">
        <v>84</v>
      </c>
      <c r="AW242" s="13" t="s">
        <v>30</v>
      </c>
      <c r="AX242" s="13" t="s">
        <v>74</v>
      </c>
      <c r="AY242" s="186" t="s">
        <v>119</v>
      </c>
    </row>
    <row r="243" s="14" customFormat="1">
      <c r="A243" s="14"/>
      <c r="B243" s="193"/>
      <c r="C243" s="14"/>
      <c r="D243" s="185" t="s">
        <v>144</v>
      </c>
      <c r="E243" s="194" t="s">
        <v>1</v>
      </c>
      <c r="F243" s="195" t="s">
        <v>145</v>
      </c>
      <c r="G243" s="14"/>
      <c r="H243" s="196">
        <v>2</v>
      </c>
      <c r="I243" s="197"/>
      <c r="J243" s="14"/>
      <c r="K243" s="14"/>
      <c r="L243" s="193"/>
      <c r="M243" s="198"/>
      <c r="N243" s="199"/>
      <c r="O243" s="199"/>
      <c r="P243" s="199"/>
      <c r="Q243" s="199"/>
      <c r="R243" s="199"/>
      <c r="S243" s="199"/>
      <c r="T243" s="20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4" t="s">
        <v>144</v>
      </c>
      <c r="AU243" s="194" t="s">
        <v>84</v>
      </c>
      <c r="AV243" s="14" t="s">
        <v>126</v>
      </c>
      <c r="AW243" s="14" t="s">
        <v>30</v>
      </c>
      <c r="AX243" s="14" t="s">
        <v>82</v>
      </c>
      <c r="AY243" s="194" t="s">
        <v>119</v>
      </c>
    </row>
    <row r="244" s="2" customFormat="1" ht="21.75" customHeight="1">
      <c r="A244" s="37"/>
      <c r="B244" s="170"/>
      <c r="C244" s="171" t="s">
        <v>323</v>
      </c>
      <c r="D244" s="171" t="s">
        <v>121</v>
      </c>
      <c r="E244" s="172" t="s">
        <v>324</v>
      </c>
      <c r="F244" s="173" t="s">
        <v>325</v>
      </c>
      <c r="G244" s="174" t="s">
        <v>142</v>
      </c>
      <c r="H244" s="175">
        <v>2</v>
      </c>
      <c r="I244" s="176"/>
      <c r="J244" s="177">
        <f>ROUND(I244*H244,2)</f>
        <v>0</v>
      </c>
      <c r="K244" s="173" t="s">
        <v>1</v>
      </c>
      <c r="L244" s="38"/>
      <c r="M244" s="178" t="s">
        <v>1</v>
      </c>
      <c r="N244" s="179" t="s">
        <v>39</v>
      </c>
      <c r="O244" s="76"/>
      <c r="P244" s="180">
        <f>O244*H244</f>
        <v>0</v>
      </c>
      <c r="Q244" s="180">
        <v>0</v>
      </c>
      <c r="R244" s="180">
        <f>Q244*H244</f>
        <v>0</v>
      </c>
      <c r="S244" s="180">
        <v>0</v>
      </c>
      <c r="T244" s="18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2" t="s">
        <v>198</v>
      </c>
      <c r="AT244" s="182" t="s">
        <v>121</v>
      </c>
      <c r="AU244" s="182" t="s">
        <v>84</v>
      </c>
      <c r="AY244" s="18" t="s">
        <v>119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8" t="s">
        <v>82</v>
      </c>
      <c r="BK244" s="183">
        <f>ROUND(I244*H244,2)</f>
        <v>0</v>
      </c>
      <c r="BL244" s="18" t="s">
        <v>198</v>
      </c>
      <c r="BM244" s="182" t="s">
        <v>326</v>
      </c>
    </row>
    <row r="245" s="2" customFormat="1" ht="66.75" customHeight="1">
      <c r="A245" s="37"/>
      <c r="B245" s="170"/>
      <c r="C245" s="171" t="s">
        <v>256</v>
      </c>
      <c r="D245" s="171" t="s">
        <v>121</v>
      </c>
      <c r="E245" s="172" t="s">
        <v>327</v>
      </c>
      <c r="F245" s="173" t="s">
        <v>318</v>
      </c>
      <c r="G245" s="174" t="s">
        <v>142</v>
      </c>
      <c r="H245" s="175">
        <v>2</v>
      </c>
      <c r="I245" s="176"/>
      <c r="J245" s="177">
        <f>ROUND(I245*H245,2)</f>
        <v>0</v>
      </c>
      <c r="K245" s="173" t="s">
        <v>125</v>
      </c>
      <c r="L245" s="38"/>
      <c r="M245" s="178" t="s">
        <v>1</v>
      </c>
      <c r="N245" s="179" t="s">
        <v>39</v>
      </c>
      <c r="O245" s="76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2" t="s">
        <v>198</v>
      </c>
      <c r="AT245" s="182" t="s">
        <v>121</v>
      </c>
      <c r="AU245" s="182" t="s">
        <v>84</v>
      </c>
      <c r="AY245" s="18" t="s">
        <v>119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8" t="s">
        <v>82</v>
      </c>
      <c r="BK245" s="183">
        <f>ROUND(I245*H245,2)</f>
        <v>0</v>
      </c>
      <c r="BL245" s="18" t="s">
        <v>198</v>
      </c>
      <c r="BM245" s="182" t="s">
        <v>328</v>
      </c>
    </row>
    <row r="246" s="2" customFormat="1" ht="24.15" customHeight="1">
      <c r="A246" s="37"/>
      <c r="B246" s="170"/>
      <c r="C246" s="201" t="s">
        <v>329</v>
      </c>
      <c r="D246" s="201" t="s">
        <v>146</v>
      </c>
      <c r="E246" s="202" t="s">
        <v>330</v>
      </c>
      <c r="F246" s="203" t="s">
        <v>331</v>
      </c>
      <c r="G246" s="204" t="s">
        <v>142</v>
      </c>
      <c r="H246" s="205">
        <v>2</v>
      </c>
      <c r="I246" s="206"/>
      <c r="J246" s="207">
        <f>ROUND(I246*H246,2)</f>
        <v>0</v>
      </c>
      <c r="K246" s="203" t="s">
        <v>1</v>
      </c>
      <c r="L246" s="208"/>
      <c r="M246" s="209" t="s">
        <v>1</v>
      </c>
      <c r="N246" s="210" t="s">
        <v>39</v>
      </c>
      <c r="O246" s="76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2" t="s">
        <v>204</v>
      </c>
      <c r="AT246" s="182" t="s">
        <v>146</v>
      </c>
      <c r="AU246" s="182" t="s">
        <v>84</v>
      </c>
      <c r="AY246" s="18" t="s">
        <v>119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8" t="s">
        <v>82</v>
      </c>
      <c r="BK246" s="183">
        <f>ROUND(I246*H246,2)</f>
        <v>0</v>
      </c>
      <c r="BL246" s="18" t="s">
        <v>198</v>
      </c>
      <c r="BM246" s="182" t="s">
        <v>332</v>
      </c>
    </row>
    <row r="247" s="2" customFormat="1" ht="24.15" customHeight="1">
      <c r="A247" s="37"/>
      <c r="B247" s="170"/>
      <c r="C247" s="171" t="s">
        <v>259</v>
      </c>
      <c r="D247" s="171" t="s">
        <v>121</v>
      </c>
      <c r="E247" s="172" t="s">
        <v>333</v>
      </c>
      <c r="F247" s="173" t="s">
        <v>334</v>
      </c>
      <c r="G247" s="174" t="s">
        <v>142</v>
      </c>
      <c r="H247" s="175">
        <v>2</v>
      </c>
      <c r="I247" s="176"/>
      <c r="J247" s="177">
        <f>ROUND(I247*H247,2)</f>
        <v>0</v>
      </c>
      <c r="K247" s="173" t="s">
        <v>125</v>
      </c>
      <c r="L247" s="38"/>
      <c r="M247" s="178" t="s">
        <v>1</v>
      </c>
      <c r="N247" s="179" t="s">
        <v>39</v>
      </c>
      <c r="O247" s="76"/>
      <c r="P247" s="180">
        <f>O247*H247</f>
        <v>0</v>
      </c>
      <c r="Q247" s="180">
        <v>0</v>
      </c>
      <c r="R247" s="180">
        <f>Q247*H247</f>
        <v>0</v>
      </c>
      <c r="S247" s="180">
        <v>0</v>
      </c>
      <c r="T247" s="18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2" t="s">
        <v>198</v>
      </c>
      <c r="AT247" s="182" t="s">
        <v>121</v>
      </c>
      <c r="AU247" s="182" t="s">
        <v>84</v>
      </c>
      <c r="AY247" s="18" t="s">
        <v>119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8" t="s">
        <v>82</v>
      </c>
      <c r="BK247" s="183">
        <f>ROUND(I247*H247,2)</f>
        <v>0</v>
      </c>
      <c r="BL247" s="18" t="s">
        <v>198</v>
      </c>
      <c r="BM247" s="182" t="s">
        <v>335</v>
      </c>
    </row>
    <row r="248" s="2" customFormat="1" ht="16.5" customHeight="1">
      <c r="A248" s="37"/>
      <c r="B248" s="170"/>
      <c r="C248" s="201" t="s">
        <v>217</v>
      </c>
      <c r="D248" s="201" t="s">
        <v>146</v>
      </c>
      <c r="E248" s="202" t="s">
        <v>336</v>
      </c>
      <c r="F248" s="203" t="s">
        <v>337</v>
      </c>
      <c r="G248" s="204" t="s">
        <v>142</v>
      </c>
      <c r="H248" s="205">
        <v>2</v>
      </c>
      <c r="I248" s="206"/>
      <c r="J248" s="207">
        <f>ROUND(I248*H248,2)</f>
        <v>0</v>
      </c>
      <c r="K248" s="203" t="s">
        <v>1</v>
      </c>
      <c r="L248" s="208"/>
      <c r="M248" s="209" t="s">
        <v>1</v>
      </c>
      <c r="N248" s="210" t="s">
        <v>39</v>
      </c>
      <c r="O248" s="76"/>
      <c r="P248" s="180">
        <f>O248*H248</f>
        <v>0</v>
      </c>
      <c r="Q248" s="180">
        <v>0</v>
      </c>
      <c r="R248" s="180">
        <f>Q248*H248</f>
        <v>0</v>
      </c>
      <c r="S248" s="180">
        <v>0</v>
      </c>
      <c r="T248" s="18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2" t="s">
        <v>204</v>
      </c>
      <c r="AT248" s="182" t="s">
        <v>146</v>
      </c>
      <c r="AU248" s="182" t="s">
        <v>84</v>
      </c>
      <c r="AY248" s="18" t="s">
        <v>119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8" t="s">
        <v>82</v>
      </c>
      <c r="BK248" s="183">
        <f>ROUND(I248*H248,2)</f>
        <v>0</v>
      </c>
      <c r="BL248" s="18" t="s">
        <v>198</v>
      </c>
      <c r="BM248" s="182" t="s">
        <v>338</v>
      </c>
    </row>
    <row r="249" s="13" customFormat="1">
      <c r="A249" s="13"/>
      <c r="B249" s="184"/>
      <c r="C249" s="13"/>
      <c r="D249" s="185" t="s">
        <v>144</v>
      </c>
      <c r="E249" s="186" t="s">
        <v>1</v>
      </c>
      <c r="F249" s="187" t="s">
        <v>84</v>
      </c>
      <c r="G249" s="13"/>
      <c r="H249" s="188">
        <v>2</v>
      </c>
      <c r="I249" s="189"/>
      <c r="J249" s="13"/>
      <c r="K249" s="13"/>
      <c r="L249" s="184"/>
      <c r="M249" s="190"/>
      <c r="N249" s="191"/>
      <c r="O249" s="191"/>
      <c r="P249" s="191"/>
      <c r="Q249" s="191"/>
      <c r="R249" s="191"/>
      <c r="S249" s="191"/>
      <c r="T249" s="19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6" t="s">
        <v>144</v>
      </c>
      <c r="AU249" s="186" t="s">
        <v>84</v>
      </c>
      <c r="AV249" s="13" t="s">
        <v>84</v>
      </c>
      <c r="AW249" s="13" t="s">
        <v>30</v>
      </c>
      <c r="AX249" s="13" t="s">
        <v>74</v>
      </c>
      <c r="AY249" s="186" t="s">
        <v>119</v>
      </c>
    </row>
    <row r="250" s="14" customFormat="1">
      <c r="A250" s="14"/>
      <c r="B250" s="193"/>
      <c r="C250" s="14"/>
      <c r="D250" s="185" t="s">
        <v>144</v>
      </c>
      <c r="E250" s="194" t="s">
        <v>1</v>
      </c>
      <c r="F250" s="195" t="s">
        <v>145</v>
      </c>
      <c r="G250" s="14"/>
      <c r="H250" s="196">
        <v>2</v>
      </c>
      <c r="I250" s="197"/>
      <c r="J250" s="14"/>
      <c r="K250" s="14"/>
      <c r="L250" s="193"/>
      <c r="M250" s="198"/>
      <c r="N250" s="199"/>
      <c r="O250" s="199"/>
      <c r="P250" s="199"/>
      <c r="Q250" s="199"/>
      <c r="R250" s="199"/>
      <c r="S250" s="199"/>
      <c r="T250" s="20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4" t="s">
        <v>144</v>
      </c>
      <c r="AU250" s="194" t="s">
        <v>84</v>
      </c>
      <c r="AV250" s="14" t="s">
        <v>126</v>
      </c>
      <c r="AW250" s="14" t="s">
        <v>30</v>
      </c>
      <c r="AX250" s="14" t="s">
        <v>82</v>
      </c>
      <c r="AY250" s="194" t="s">
        <v>119</v>
      </c>
    </row>
    <row r="251" s="2" customFormat="1" ht="16.5" customHeight="1">
      <c r="A251" s="37"/>
      <c r="B251" s="170"/>
      <c r="C251" s="201" t="s">
        <v>263</v>
      </c>
      <c r="D251" s="201" t="s">
        <v>146</v>
      </c>
      <c r="E251" s="202" t="s">
        <v>339</v>
      </c>
      <c r="F251" s="203" t="s">
        <v>340</v>
      </c>
      <c r="G251" s="204" t="s">
        <v>142</v>
      </c>
      <c r="H251" s="205">
        <v>1</v>
      </c>
      <c r="I251" s="206"/>
      <c r="J251" s="207">
        <f>ROUND(I251*H251,2)</f>
        <v>0</v>
      </c>
      <c r="K251" s="203" t="s">
        <v>1</v>
      </c>
      <c r="L251" s="208"/>
      <c r="M251" s="209" t="s">
        <v>1</v>
      </c>
      <c r="N251" s="210" t="s">
        <v>39</v>
      </c>
      <c r="O251" s="76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2" t="s">
        <v>204</v>
      </c>
      <c r="AT251" s="182" t="s">
        <v>146</v>
      </c>
      <c r="AU251" s="182" t="s">
        <v>84</v>
      </c>
      <c r="AY251" s="18" t="s">
        <v>119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8" t="s">
        <v>82</v>
      </c>
      <c r="BK251" s="183">
        <f>ROUND(I251*H251,2)</f>
        <v>0</v>
      </c>
      <c r="BL251" s="18" t="s">
        <v>198</v>
      </c>
      <c r="BM251" s="182" t="s">
        <v>341</v>
      </c>
    </row>
    <row r="252" s="2" customFormat="1" ht="62.7" customHeight="1">
      <c r="A252" s="37"/>
      <c r="B252" s="170"/>
      <c r="C252" s="171" t="s">
        <v>342</v>
      </c>
      <c r="D252" s="171" t="s">
        <v>121</v>
      </c>
      <c r="E252" s="172" t="s">
        <v>343</v>
      </c>
      <c r="F252" s="173" t="s">
        <v>344</v>
      </c>
      <c r="G252" s="174" t="s">
        <v>142</v>
      </c>
      <c r="H252" s="175">
        <v>2</v>
      </c>
      <c r="I252" s="176"/>
      <c r="J252" s="177">
        <f>ROUND(I252*H252,2)</f>
        <v>0</v>
      </c>
      <c r="K252" s="173" t="s">
        <v>125</v>
      </c>
      <c r="L252" s="38"/>
      <c r="M252" s="178" t="s">
        <v>1</v>
      </c>
      <c r="N252" s="179" t="s">
        <v>39</v>
      </c>
      <c r="O252" s="76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2" t="s">
        <v>198</v>
      </c>
      <c r="AT252" s="182" t="s">
        <v>121</v>
      </c>
      <c r="AU252" s="182" t="s">
        <v>84</v>
      </c>
      <c r="AY252" s="18" t="s">
        <v>119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8" t="s">
        <v>82</v>
      </c>
      <c r="BK252" s="183">
        <f>ROUND(I252*H252,2)</f>
        <v>0</v>
      </c>
      <c r="BL252" s="18" t="s">
        <v>198</v>
      </c>
      <c r="BM252" s="182" t="s">
        <v>345</v>
      </c>
    </row>
    <row r="253" s="13" customFormat="1">
      <c r="A253" s="13"/>
      <c r="B253" s="184"/>
      <c r="C253" s="13"/>
      <c r="D253" s="185" t="s">
        <v>144</v>
      </c>
      <c r="E253" s="186" t="s">
        <v>1</v>
      </c>
      <c r="F253" s="187" t="s">
        <v>84</v>
      </c>
      <c r="G253" s="13"/>
      <c r="H253" s="188">
        <v>2</v>
      </c>
      <c r="I253" s="189"/>
      <c r="J253" s="13"/>
      <c r="K253" s="13"/>
      <c r="L253" s="184"/>
      <c r="M253" s="190"/>
      <c r="N253" s="191"/>
      <c r="O253" s="191"/>
      <c r="P253" s="191"/>
      <c r="Q253" s="191"/>
      <c r="R253" s="191"/>
      <c r="S253" s="191"/>
      <c r="T253" s="19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6" t="s">
        <v>144</v>
      </c>
      <c r="AU253" s="186" t="s">
        <v>84</v>
      </c>
      <c r="AV253" s="13" t="s">
        <v>84</v>
      </c>
      <c r="AW253" s="13" t="s">
        <v>30</v>
      </c>
      <c r="AX253" s="13" t="s">
        <v>74</v>
      </c>
      <c r="AY253" s="186" t="s">
        <v>119</v>
      </c>
    </row>
    <row r="254" s="14" customFormat="1">
      <c r="A254" s="14"/>
      <c r="B254" s="193"/>
      <c r="C254" s="14"/>
      <c r="D254" s="185" t="s">
        <v>144</v>
      </c>
      <c r="E254" s="194" t="s">
        <v>1</v>
      </c>
      <c r="F254" s="195" t="s">
        <v>145</v>
      </c>
      <c r="G254" s="14"/>
      <c r="H254" s="196">
        <v>2</v>
      </c>
      <c r="I254" s="197"/>
      <c r="J254" s="14"/>
      <c r="K254" s="14"/>
      <c r="L254" s="193"/>
      <c r="M254" s="198"/>
      <c r="N254" s="199"/>
      <c r="O254" s="199"/>
      <c r="P254" s="199"/>
      <c r="Q254" s="199"/>
      <c r="R254" s="199"/>
      <c r="S254" s="199"/>
      <c r="T254" s="20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4" t="s">
        <v>144</v>
      </c>
      <c r="AU254" s="194" t="s">
        <v>84</v>
      </c>
      <c r="AV254" s="14" t="s">
        <v>126</v>
      </c>
      <c r="AW254" s="14" t="s">
        <v>30</v>
      </c>
      <c r="AX254" s="14" t="s">
        <v>82</v>
      </c>
      <c r="AY254" s="194" t="s">
        <v>119</v>
      </c>
    </row>
    <row r="255" s="2" customFormat="1" ht="24.15" customHeight="1">
      <c r="A255" s="37"/>
      <c r="B255" s="170"/>
      <c r="C255" s="201" t="s">
        <v>266</v>
      </c>
      <c r="D255" s="201" t="s">
        <v>146</v>
      </c>
      <c r="E255" s="202" t="s">
        <v>346</v>
      </c>
      <c r="F255" s="203" t="s">
        <v>347</v>
      </c>
      <c r="G255" s="204" t="s">
        <v>142</v>
      </c>
      <c r="H255" s="205">
        <v>2</v>
      </c>
      <c r="I255" s="206"/>
      <c r="J255" s="207">
        <f>ROUND(I255*H255,2)</f>
        <v>0</v>
      </c>
      <c r="K255" s="203" t="s">
        <v>1</v>
      </c>
      <c r="L255" s="208"/>
      <c r="M255" s="209" t="s">
        <v>1</v>
      </c>
      <c r="N255" s="210" t="s">
        <v>39</v>
      </c>
      <c r="O255" s="76"/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2" t="s">
        <v>204</v>
      </c>
      <c r="AT255" s="182" t="s">
        <v>146</v>
      </c>
      <c r="AU255" s="182" t="s">
        <v>84</v>
      </c>
      <c r="AY255" s="18" t="s">
        <v>119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8" t="s">
        <v>82</v>
      </c>
      <c r="BK255" s="183">
        <f>ROUND(I255*H255,2)</f>
        <v>0</v>
      </c>
      <c r="BL255" s="18" t="s">
        <v>198</v>
      </c>
      <c r="BM255" s="182" t="s">
        <v>348</v>
      </c>
    </row>
    <row r="256" s="13" customFormat="1">
      <c r="A256" s="13"/>
      <c r="B256" s="184"/>
      <c r="C256" s="13"/>
      <c r="D256" s="185" t="s">
        <v>144</v>
      </c>
      <c r="E256" s="186" t="s">
        <v>1</v>
      </c>
      <c r="F256" s="187" t="s">
        <v>84</v>
      </c>
      <c r="G256" s="13"/>
      <c r="H256" s="188">
        <v>2</v>
      </c>
      <c r="I256" s="189"/>
      <c r="J256" s="13"/>
      <c r="K256" s="13"/>
      <c r="L256" s="184"/>
      <c r="M256" s="190"/>
      <c r="N256" s="191"/>
      <c r="O256" s="191"/>
      <c r="P256" s="191"/>
      <c r="Q256" s="191"/>
      <c r="R256" s="191"/>
      <c r="S256" s="191"/>
      <c r="T256" s="19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6" t="s">
        <v>144</v>
      </c>
      <c r="AU256" s="186" t="s">
        <v>84</v>
      </c>
      <c r="AV256" s="13" t="s">
        <v>84</v>
      </c>
      <c r="AW256" s="13" t="s">
        <v>30</v>
      </c>
      <c r="AX256" s="13" t="s">
        <v>74</v>
      </c>
      <c r="AY256" s="186" t="s">
        <v>119</v>
      </c>
    </row>
    <row r="257" s="14" customFormat="1">
      <c r="A257" s="14"/>
      <c r="B257" s="193"/>
      <c r="C257" s="14"/>
      <c r="D257" s="185" t="s">
        <v>144</v>
      </c>
      <c r="E257" s="194" t="s">
        <v>1</v>
      </c>
      <c r="F257" s="195" t="s">
        <v>145</v>
      </c>
      <c r="G257" s="14"/>
      <c r="H257" s="196">
        <v>2</v>
      </c>
      <c r="I257" s="197"/>
      <c r="J257" s="14"/>
      <c r="K257" s="14"/>
      <c r="L257" s="193"/>
      <c r="M257" s="198"/>
      <c r="N257" s="199"/>
      <c r="O257" s="199"/>
      <c r="P257" s="199"/>
      <c r="Q257" s="199"/>
      <c r="R257" s="199"/>
      <c r="S257" s="199"/>
      <c r="T257" s="20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4" t="s">
        <v>144</v>
      </c>
      <c r="AU257" s="194" t="s">
        <v>84</v>
      </c>
      <c r="AV257" s="14" t="s">
        <v>126</v>
      </c>
      <c r="AW257" s="14" t="s">
        <v>30</v>
      </c>
      <c r="AX257" s="14" t="s">
        <v>82</v>
      </c>
      <c r="AY257" s="194" t="s">
        <v>119</v>
      </c>
    </row>
    <row r="258" s="2" customFormat="1" ht="16.5" customHeight="1">
      <c r="A258" s="37"/>
      <c r="B258" s="170"/>
      <c r="C258" s="201" t="s">
        <v>349</v>
      </c>
      <c r="D258" s="201" t="s">
        <v>146</v>
      </c>
      <c r="E258" s="202" t="s">
        <v>350</v>
      </c>
      <c r="F258" s="203" t="s">
        <v>351</v>
      </c>
      <c r="G258" s="204" t="s">
        <v>142</v>
      </c>
      <c r="H258" s="205">
        <v>2</v>
      </c>
      <c r="I258" s="206"/>
      <c r="J258" s="207">
        <f>ROUND(I258*H258,2)</f>
        <v>0</v>
      </c>
      <c r="K258" s="203" t="s">
        <v>1</v>
      </c>
      <c r="L258" s="208"/>
      <c r="M258" s="209" t="s">
        <v>1</v>
      </c>
      <c r="N258" s="210" t="s">
        <v>39</v>
      </c>
      <c r="O258" s="76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2" t="s">
        <v>204</v>
      </c>
      <c r="AT258" s="182" t="s">
        <v>146</v>
      </c>
      <c r="AU258" s="182" t="s">
        <v>84</v>
      </c>
      <c r="AY258" s="18" t="s">
        <v>119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8" t="s">
        <v>82</v>
      </c>
      <c r="BK258" s="183">
        <f>ROUND(I258*H258,2)</f>
        <v>0</v>
      </c>
      <c r="BL258" s="18" t="s">
        <v>198</v>
      </c>
      <c r="BM258" s="182" t="s">
        <v>352</v>
      </c>
    </row>
    <row r="259" s="2" customFormat="1" ht="55.5" customHeight="1">
      <c r="A259" s="37"/>
      <c r="B259" s="170"/>
      <c r="C259" s="171" t="s">
        <v>270</v>
      </c>
      <c r="D259" s="171" t="s">
        <v>121</v>
      </c>
      <c r="E259" s="172" t="s">
        <v>353</v>
      </c>
      <c r="F259" s="173" t="s">
        <v>354</v>
      </c>
      <c r="G259" s="174" t="s">
        <v>142</v>
      </c>
      <c r="H259" s="175">
        <v>2</v>
      </c>
      <c r="I259" s="176"/>
      <c r="J259" s="177">
        <f>ROUND(I259*H259,2)</f>
        <v>0</v>
      </c>
      <c r="K259" s="173" t="s">
        <v>1</v>
      </c>
      <c r="L259" s="38"/>
      <c r="M259" s="178" t="s">
        <v>1</v>
      </c>
      <c r="N259" s="179" t="s">
        <v>39</v>
      </c>
      <c r="O259" s="76"/>
      <c r="P259" s="180">
        <f>O259*H259</f>
        <v>0</v>
      </c>
      <c r="Q259" s="180">
        <v>0</v>
      </c>
      <c r="R259" s="180">
        <f>Q259*H259</f>
        <v>0</v>
      </c>
      <c r="S259" s="180">
        <v>0</v>
      </c>
      <c r="T259" s="18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2" t="s">
        <v>198</v>
      </c>
      <c r="AT259" s="182" t="s">
        <v>121</v>
      </c>
      <c r="AU259" s="182" t="s">
        <v>84</v>
      </c>
      <c r="AY259" s="18" t="s">
        <v>119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8" t="s">
        <v>82</v>
      </c>
      <c r="BK259" s="183">
        <f>ROUND(I259*H259,2)</f>
        <v>0</v>
      </c>
      <c r="BL259" s="18" t="s">
        <v>198</v>
      </c>
      <c r="BM259" s="182" t="s">
        <v>355</v>
      </c>
    </row>
    <row r="260" s="2" customFormat="1" ht="16.5" customHeight="1">
      <c r="A260" s="37"/>
      <c r="B260" s="170"/>
      <c r="C260" s="201" t="s">
        <v>356</v>
      </c>
      <c r="D260" s="201" t="s">
        <v>146</v>
      </c>
      <c r="E260" s="202" t="s">
        <v>357</v>
      </c>
      <c r="F260" s="203" t="s">
        <v>358</v>
      </c>
      <c r="G260" s="204" t="s">
        <v>142</v>
      </c>
      <c r="H260" s="205">
        <v>2</v>
      </c>
      <c r="I260" s="206"/>
      <c r="J260" s="207">
        <f>ROUND(I260*H260,2)</f>
        <v>0</v>
      </c>
      <c r="K260" s="203" t="s">
        <v>1</v>
      </c>
      <c r="L260" s="208"/>
      <c r="M260" s="209" t="s">
        <v>1</v>
      </c>
      <c r="N260" s="210" t="s">
        <v>39</v>
      </c>
      <c r="O260" s="76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2" t="s">
        <v>204</v>
      </c>
      <c r="AT260" s="182" t="s">
        <v>146</v>
      </c>
      <c r="AU260" s="182" t="s">
        <v>84</v>
      </c>
      <c r="AY260" s="18" t="s">
        <v>119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8" t="s">
        <v>82</v>
      </c>
      <c r="BK260" s="183">
        <f>ROUND(I260*H260,2)</f>
        <v>0</v>
      </c>
      <c r="BL260" s="18" t="s">
        <v>198</v>
      </c>
      <c r="BM260" s="182" t="s">
        <v>359</v>
      </c>
    </row>
    <row r="261" s="13" customFormat="1">
      <c r="A261" s="13"/>
      <c r="B261" s="184"/>
      <c r="C261" s="13"/>
      <c r="D261" s="185" t="s">
        <v>144</v>
      </c>
      <c r="E261" s="186" t="s">
        <v>1</v>
      </c>
      <c r="F261" s="187" t="s">
        <v>84</v>
      </c>
      <c r="G261" s="13"/>
      <c r="H261" s="188">
        <v>2</v>
      </c>
      <c r="I261" s="189"/>
      <c r="J261" s="13"/>
      <c r="K261" s="13"/>
      <c r="L261" s="184"/>
      <c r="M261" s="190"/>
      <c r="N261" s="191"/>
      <c r="O261" s="191"/>
      <c r="P261" s="191"/>
      <c r="Q261" s="191"/>
      <c r="R261" s="191"/>
      <c r="S261" s="191"/>
      <c r="T261" s="19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6" t="s">
        <v>144</v>
      </c>
      <c r="AU261" s="186" t="s">
        <v>84</v>
      </c>
      <c r="AV261" s="13" t="s">
        <v>84</v>
      </c>
      <c r="AW261" s="13" t="s">
        <v>30</v>
      </c>
      <c r="AX261" s="13" t="s">
        <v>74</v>
      </c>
      <c r="AY261" s="186" t="s">
        <v>119</v>
      </c>
    </row>
    <row r="262" s="14" customFormat="1">
      <c r="A262" s="14"/>
      <c r="B262" s="193"/>
      <c r="C262" s="14"/>
      <c r="D262" s="185" t="s">
        <v>144</v>
      </c>
      <c r="E262" s="194" t="s">
        <v>1</v>
      </c>
      <c r="F262" s="195" t="s">
        <v>145</v>
      </c>
      <c r="G262" s="14"/>
      <c r="H262" s="196">
        <v>2</v>
      </c>
      <c r="I262" s="197"/>
      <c r="J262" s="14"/>
      <c r="K262" s="14"/>
      <c r="L262" s="193"/>
      <c r="M262" s="198"/>
      <c r="N262" s="199"/>
      <c r="O262" s="199"/>
      <c r="P262" s="199"/>
      <c r="Q262" s="199"/>
      <c r="R262" s="199"/>
      <c r="S262" s="199"/>
      <c r="T262" s="20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4" t="s">
        <v>144</v>
      </c>
      <c r="AU262" s="194" t="s">
        <v>84</v>
      </c>
      <c r="AV262" s="14" t="s">
        <v>126</v>
      </c>
      <c r="AW262" s="14" t="s">
        <v>30</v>
      </c>
      <c r="AX262" s="14" t="s">
        <v>82</v>
      </c>
      <c r="AY262" s="194" t="s">
        <v>119</v>
      </c>
    </row>
    <row r="263" s="2" customFormat="1" ht="76.35" customHeight="1">
      <c r="A263" s="37"/>
      <c r="B263" s="170"/>
      <c r="C263" s="171" t="s">
        <v>198</v>
      </c>
      <c r="D263" s="171" t="s">
        <v>121</v>
      </c>
      <c r="E263" s="172" t="s">
        <v>360</v>
      </c>
      <c r="F263" s="173" t="s">
        <v>361</v>
      </c>
      <c r="G263" s="174" t="s">
        <v>142</v>
      </c>
      <c r="H263" s="175">
        <v>1</v>
      </c>
      <c r="I263" s="176"/>
      <c r="J263" s="177">
        <f>ROUND(I263*H263,2)</f>
        <v>0</v>
      </c>
      <c r="K263" s="173" t="s">
        <v>1</v>
      </c>
      <c r="L263" s="38"/>
      <c r="M263" s="178" t="s">
        <v>1</v>
      </c>
      <c r="N263" s="179" t="s">
        <v>39</v>
      </c>
      <c r="O263" s="76"/>
      <c r="P263" s="180">
        <f>O263*H263</f>
        <v>0</v>
      </c>
      <c r="Q263" s="180">
        <v>0</v>
      </c>
      <c r="R263" s="180">
        <f>Q263*H263</f>
        <v>0</v>
      </c>
      <c r="S263" s="180">
        <v>0</v>
      </c>
      <c r="T263" s="18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2" t="s">
        <v>198</v>
      </c>
      <c r="AT263" s="182" t="s">
        <v>121</v>
      </c>
      <c r="AU263" s="182" t="s">
        <v>84</v>
      </c>
      <c r="AY263" s="18" t="s">
        <v>119</v>
      </c>
      <c r="BE263" s="183">
        <f>IF(N263="základní",J263,0)</f>
        <v>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18" t="s">
        <v>82</v>
      </c>
      <c r="BK263" s="183">
        <f>ROUND(I263*H263,2)</f>
        <v>0</v>
      </c>
      <c r="BL263" s="18" t="s">
        <v>198</v>
      </c>
      <c r="BM263" s="182" t="s">
        <v>362</v>
      </c>
    </row>
    <row r="264" s="13" customFormat="1">
      <c r="A264" s="13"/>
      <c r="B264" s="184"/>
      <c r="C264" s="13"/>
      <c r="D264" s="185" t="s">
        <v>144</v>
      </c>
      <c r="E264" s="186" t="s">
        <v>1</v>
      </c>
      <c r="F264" s="187" t="s">
        <v>82</v>
      </c>
      <c r="G264" s="13"/>
      <c r="H264" s="188">
        <v>1</v>
      </c>
      <c r="I264" s="189"/>
      <c r="J264" s="13"/>
      <c r="K264" s="13"/>
      <c r="L264" s="184"/>
      <c r="M264" s="190"/>
      <c r="N264" s="191"/>
      <c r="O264" s="191"/>
      <c r="P264" s="191"/>
      <c r="Q264" s="191"/>
      <c r="R264" s="191"/>
      <c r="S264" s="191"/>
      <c r="T264" s="19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6" t="s">
        <v>144</v>
      </c>
      <c r="AU264" s="186" t="s">
        <v>84</v>
      </c>
      <c r="AV264" s="13" t="s">
        <v>84</v>
      </c>
      <c r="AW264" s="13" t="s">
        <v>30</v>
      </c>
      <c r="AX264" s="13" t="s">
        <v>74</v>
      </c>
      <c r="AY264" s="186" t="s">
        <v>119</v>
      </c>
    </row>
    <row r="265" s="14" customFormat="1">
      <c r="A265" s="14"/>
      <c r="B265" s="193"/>
      <c r="C265" s="14"/>
      <c r="D265" s="185" t="s">
        <v>144</v>
      </c>
      <c r="E265" s="194" t="s">
        <v>1</v>
      </c>
      <c r="F265" s="195" t="s">
        <v>145</v>
      </c>
      <c r="G265" s="14"/>
      <c r="H265" s="196">
        <v>1</v>
      </c>
      <c r="I265" s="197"/>
      <c r="J265" s="14"/>
      <c r="K265" s="14"/>
      <c r="L265" s="193"/>
      <c r="M265" s="198"/>
      <c r="N265" s="199"/>
      <c r="O265" s="199"/>
      <c r="P265" s="199"/>
      <c r="Q265" s="199"/>
      <c r="R265" s="199"/>
      <c r="S265" s="199"/>
      <c r="T265" s="20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4" t="s">
        <v>144</v>
      </c>
      <c r="AU265" s="194" t="s">
        <v>84</v>
      </c>
      <c r="AV265" s="14" t="s">
        <v>126</v>
      </c>
      <c r="AW265" s="14" t="s">
        <v>30</v>
      </c>
      <c r="AX265" s="14" t="s">
        <v>82</v>
      </c>
      <c r="AY265" s="194" t="s">
        <v>119</v>
      </c>
    </row>
    <row r="266" s="2" customFormat="1" ht="21.75" customHeight="1">
      <c r="A266" s="37"/>
      <c r="B266" s="170"/>
      <c r="C266" s="201" t="s">
        <v>363</v>
      </c>
      <c r="D266" s="201" t="s">
        <v>146</v>
      </c>
      <c r="E266" s="202" t="s">
        <v>364</v>
      </c>
      <c r="F266" s="203" t="s">
        <v>365</v>
      </c>
      <c r="G266" s="204" t="s">
        <v>142</v>
      </c>
      <c r="H266" s="205">
        <v>1</v>
      </c>
      <c r="I266" s="206"/>
      <c r="J266" s="207">
        <f>ROUND(I266*H266,2)</f>
        <v>0</v>
      </c>
      <c r="K266" s="203" t="s">
        <v>1</v>
      </c>
      <c r="L266" s="208"/>
      <c r="M266" s="209" t="s">
        <v>1</v>
      </c>
      <c r="N266" s="210" t="s">
        <v>39</v>
      </c>
      <c r="O266" s="76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2" t="s">
        <v>204</v>
      </c>
      <c r="AT266" s="182" t="s">
        <v>146</v>
      </c>
      <c r="AU266" s="182" t="s">
        <v>84</v>
      </c>
      <c r="AY266" s="18" t="s">
        <v>119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8" t="s">
        <v>82</v>
      </c>
      <c r="BK266" s="183">
        <f>ROUND(I266*H266,2)</f>
        <v>0</v>
      </c>
      <c r="BL266" s="18" t="s">
        <v>198</v>
      </c>
      <c r="BM266" s="182" t="s">
        <v>366</v>
      </c>
    </row>
    <row r="267" s="13" customFormat="1">
      <c r="A267" s="13"/>
      <c r="B267" s="184"/>
      <c r="C267" s="13"/>
      <c r="D267" s="185" t="s">
        <v>144</v>
      </c>
      <c r="E267" s="186" t="s">
        <v>1</v>
      </c>
      <c r="F267" s="187" t="s">
        <v>82</v>
      </c>
      <c r="G267" s="13"/>
      <c r="H267" s="188">
        <v>1</v>
      </c>
      <c r="I267" s="189"/>
      <c r="J267" s="13"/>
      <c r="K267" s="13"/>
      <c r="L267" s="184"/>
      <c r="M267" s="190"/>
      <c r="N267" s="191"/>
      <c r="O267" s="191"/>
      <c r="P267" s="191"/>
      <c r="Q267" s="191"/>
      <c r="R267" s="191"/>
      <c r="S267" s="191"/>
      <c r="T267" s="19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6" t="s">
        <v>144</v>
      </c>
      <c r="AU267" s="186" t="s">
        <v>84</v>
      </c>
      <c r="AV267" s="13" t="s">
        <v>84</v>
      </c>
      <c r="AW267" s="13" t="s">
        <v>30</v>
      </c>
      <c r="AX267" s="13" t="s">
        <v>74</v>
      </c>
      <c r="AY267" s="186" t="s">
        <v>119</v>
      </c>
    </row>
    <row r="268" s="14" customFormat="1">
      <c r="A268" s="14"/>
      <c r="B268" s="193"/>
      <c r="C268" s="14"/>
      <c r="D268" s="185" t="s">
        <v>144</v>
      </c>
      <c r="E268" s="194" t="s">
        <v>1</v>
      </c>
      <c r="F268" s="195" t="s">
        <v>145</v>
      </c>
      <c r="G268" s="14"/>
      <c r="H268" s="196">
        <v>1</v>
      </c>
      <c r="I268" s="197"/>
      <c r="J268" s="14"/>
      <c r="K268" s="14"/>
      <c r="L268" s="193"/>
      <c r="M268" s="198"/>
      <c r="N268" s="199"/>
      <c r="O268" s="199"/>
      <c r="P268" s="199"/>
      <c r="Q268" s="199"/>
      <c r="R268" s="199"/>
      <c r="S268" s="199"/>
      <c r="T268" s="20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4" t="s">
        <v>144</v>
      </c>
      <c r="AU268" s="194" t="s">
        <v>84</v>
      </c>
      <c r="AV268" s="14" t="s">
        <v>126</v>
      </c>
      <c r="AW268" s="14" t="s">
        <v>30</v>
      </c>
      <c r="AX268" s="14" t="s">
        <v>82</v>
      </c>
      <c r="AY268" s="194" t="s">
        <v>119</v>
      </c>
    </row>
    <row r="269" s="2" customFormat="1" ht="16.5" customHeight="1">
      <c r="A269" s="37"/>
      <c r="B269" s="170"/>
      <c r="C269" s="201" t="s">
        <v>276</v>
      </c>
      <c r="D269" s="201" t="s">
        <v>146</v>
      </c>
      <c r="E269" s="202" t="s">
        <v>367</v>
      </c>
      <c r="F269" s="203" t="s">
        <v>368</v>
      </c>
      <c r="G269" s="204" t="s">
        <v>142</v>
      </c>
      <c r="H269" s="205">
        <v>1</v>
      </c>
      <c r="I269" s="206"/>
      <c r="J269" s="207">
        <f>ROUND(I269*H269,2)</f>
        <v>0</v>
      </c>
      <c r="K269" s="203" t="s">
        <v>1</v>
      </c>
      <c r="L269" s="208"/>
      <c r="M269" s="209" t="s">
        <v>1</v>
      </c>
      <c r="N269" s="210" t="s">
        <v>39</v>
      </c>
      <c r="O269" s="76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2" t="s">
        <v>204</v>
      </c>
      <c r="AT269" s="182" t="s">
        <v>146</v>
      </c>
      <c r="AU269" s="182" t="s">
        <v>84</v>
      </c>
      <c r="AY269" s="18" t="s">
        <v>119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8" t="s">
        <v>82</v>
      </c>
      <c r="BK269" s="183">
        <f>ROUND(I269*H269,2)</f>
        <v>0</v>
      </c>
      <c r="BL269" s="18" t="s">
        <v>198</v>
      </c>
      <c r="BM269" s="182" t="s">
        <v>369</v>
      </c>
    </row>
    <row r="270" s="13" customFormat="1">
      <c r="A270" s="13"/>
      <c r="B270" s="184"/>
      <c r="C270" s="13"/>
      <c r="D270" s="185" t="s">
        <v>144</v>
      </c>
      <c r="E270" s="186" t="s">
        <v>1</v>
      </c>
      <c r="F270" s="187" t="s">
        <v>82</v>
      </c>
      <c r="G270" s="13"/>
      <c r="H270" s="188">
        <v>1</v>
      </c>
      <c r="I270" s="189"/>
      <c r="J270" s="13"/>
      <c r="K270" s="13"/>
      <c r="L270" s="184"/>
      <c r="M270" s="190"/>
      <c r="N270" s="191"/>
      <c r="O270" s="191"/>
      <c r="P270" s="191"/>
      <c r="Q270" s="191"/>
      <c r="R270" s="191"/>
      <c r="S270" s="191"/>
      <c r="T270" s="19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6" t="s">
        <v>144</v>
      </c>
      <c r="AU270" s="186" t="s">
        <v>84</v>
      </c>
      <c r="AV270" s="13" t="s">
        <v>84</v>
      </c>
      <c r="AW270" s="13" t="s">
        <v>30</v>
      </c>
      <c r="AX270" s="13" t="s">
        <v>74</v>
      </c>
      <c r="AY270" s="186" t="s">
        <v>119</v>
      </c>
    </row>
    <row r="271" s="14" customFormat="1">
      <c r="A271" s="14"/>
      <c r="B271" s="193"/>
      <c r="C271" s="14"/>
      <c r="D271" s="185" t="s">
        <v>144</v>
      </c>
      <c r="E271" s="194" t="s">
        <v>1</v>
      </c>
      <c r="F271" s="195" t="s">
        <v>145</v>
      </c>
      <c r="G271" s="14"/>
      <c r="H271" s="196">
        <v>1</v>
      </c>
      <c r="I271" s="197"/>
      <c r="J271" s="14"/>
      <c r="K271" s="14"/>
      <c r="L271" s="193"/>
      <c r="M271" s="198"/>
      <c r="N271" s="199"/>
      <c r="O271" s="199"/>
      <c r="P271" s="199"/>
      <c r="Q271" s="199"/>
      <c r="R271" s="199"/>
      <c r="S271" s="199"/>
      <c r="T271" s="20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194" t="s">
        <v>144</v>
      </c>
      <c r="AU271" s="194" t="s">
        <v>84</v>
      </c>
      <c r="AV271" s="14" t="s">
        <v>126</v>
      </c>
      <c r="AW271" s="14" t="s">
        <v>30</v>
      </c>
      <c r="AX271" s="14" t="s">
        <v>82</v>
      </c>
      <c r="AY271" s="194" t="s">
        <v>119</v>
      </c>
    </row>
    <row r="272" s="2" customFormat="1" ht="16.5" customHeight="1">
      <c r="A272" s="37"/>
      <c r="B272" s="170"/>
      <c r="C272" s="201" t="s">
        <v>370</v>
      </c>
      <c r="D272" s="201" t="s">
        <v>146</v>
      </c>
      <c r="E272" s="202" t="s">
        <v>371</v>
      </c>
      <c r="F272" s="203" t="s">
        <v>372</v>
      </c>
      <c r="G272" s="204" t="s">
        <v>197</v>
      </c>
      <c r="H272" s="205">
        <v>10</v>
      </c>
      <c r="I272" s="206"/>
      <c r="J272" s="207">
        <f>ROUND(I272*H272,2)</f>
        <v>0</v>
      </c>
      <c r="K272" s="203" t="s">
        <v>125</v>
      </c>
      <c r="L272" s="208"/>
      <c r="M272" s="209" t="s">
        <v>1</v>
      </c>
      <c r="N272" s="210" t="s">
        <v>39</v>
      </c>
      <c r="O272" s="76"/>
      <c r="P272" s="180">
        <f>O272*H272</f>
        <v>0</v>
      </c>
      <c r="Q272" s="180">
        <v>8.0000000000000007E-05</v>
      </c>
      <c r="R272" s="180">
        <f>Q272*H272</f>
        <v>0.00080000000000000004</v>
      </c>
      <c r="S272" s="180">
        <v>0</v>
      </c>
      <c r="T272" s="18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2" t="s">
        <v>204</v>
      </c>
      <c r="AT272" s="182" t="s">
        <v>146</v>
      </c>
      <c r="AU272" s="182" t="s">
        <v>84</v>
      </c>
      <c r="AY272" s="18" t="s">
        <v>119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8" t="s">
        <v>82</v>
      </c>
      <c r="BK272" s="183">
        <f>ROUND(I272*H272,2)</f>
        <v>0</v>
      </c>
      <c r="BL272" s="18" t="s">
        <v>198</v>
      </c>
      <c r="BM272" s="182" t="s">
        <v>373</v>
      </c>
    </row>
    <row r="273" s="13" customFormat="1">
      <c r="A273" s="13"/>
      <c r="B273" s="184"/>
      <c r="C273" s="13"/>
      <c r="D273" s="185" t="s">
        <v>144</v>
      </c>
      <c r="E273" s="186" t="s">
        <v>1</v>
      </c>
      <c r="F273" s="187" t="s">
        <v>374</v>
      </c>
      <c r="G273" s="13"/>
      <c r="H273" s="188">
        <v>10</v>
      </c>
      <c r="I273" s="189"/>
      <c r="J273" s="13"/>
      <c r="K273" s="13"/>
      <c r="L273" s="184"/>
      <c r="M273" s="190"/>
      <c r="N273" s="191"/>
      <c r="O273" s="191"/>
      <c r="P273" s="191"/>
      <c r="Q273" s="191"/>
      <c r="R273" s="191"/>
      <c r="S273" s="191"/>
      <c r="T273" s="19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6" t="s">
        <v>144</v>
      </c>
      <c r="AU273" s="186" t="s">
        <v>84</v>
      </c>
      <c r="AV273" s="13" t="s">
        <v>84</v>
      </c>
      <c r="AW273" s="13" t="s">
        <v>30</v>
      </c>
      <c r="AX273" s="13" t="s">
        <v>74</v>
      </c>
      <c r="AY273" s="186" t="s">
        <v>119</v>
      </c>
    </row>
    <row r="274" s="14" customFormat="1">
      <c r="A274" s="14"/>
      <c r="B274" s="193"/>
      <c r="C274" s="14"/>
      <c r="D274" s="185" t="s">
        <v>144</v>
      </c>
      <c r="E274" s="194" t="s">
        <v>1</v>
      </c>
      <c r="F274" s="195" t="s">
        <v>145</v>
      </c>
      <c r="G274" s="14"/>
      <c r="H274" s="196">
        <v>10</v>
      </c>
      <c r="I274" s="197"/>
      <c r="J274" s="14"/>
      <c r="K274" s="14"/>
      <c r="L274" s="193"/>
      <c r="M274" s="198"/>
      <c r="N274" s="199"/>
      <c r="O274" s="199"/>
      <c r="P274" s="199"/>
      <c r="Q274" s="199"/>
      <c r="R274" s="199"/>
      <c r="S274" s="199"/>
      <c r="T274" s="20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4" t="s">
        <v>144</v>
      </c>
      <c r="AU274" s="194" t="s">
        <v>84</v>
      </c>
      <c r="AV274" s="14" t="s">
        <v>126</v>
      </c>
      <c r="AW274" s="14" t="s">
        <v>30</v>
      </c>
      <c r="AX274" s="14" t="s">
        <v>82</v>
      </c>
      <c r="AY274" s="194" t="s">
        <v>119</v>
      </c>
    </row>
    <row r="275" s="2" customFormat="1" ht="16.5" customHeight="1">
      <c r="A275" s="37"/>
      <c r="B275" s="170"/>
      <c r="C275" s="201" t="s">
        <v>279</v>
      </c>
      <c r="D275" s="201" t="s">
        <v>146</v>
      </c>
      <c r="E275" s="202" t="s">
        <v>375</v>
      </c>
      <c r="F275" s="203" t="s">
        <v>376</v>
      </c>
      <c r="G275" s="204" t="s">
        <v>142</v>
      </c>
      <c r="H275" s="205">
        <v>30</v>
      </c>
      <c r="I275" s="206"/>
      <c r="J275" s="207">
        <f>ROUND(I275*H275,2)</f>
        <v>0</v>
      </c>
      <c r="K275" s="203" t="s">
        <v>125</v>
      </c>
      <c r="L275" s="208"/>
      <c r="M275" s="209" t="s">
        <v>1</v>
      </c>
      <c r="N275" s="210" t="s">
        <v>39</v>
      </c>
      <c r="O275" s="76"/>
      <c r="P275" s="180">
        <f>O275*H275</f>
        <v>0</v>
      </c>
      <c r="Q275" s="180">
        <v>0.00050000000000000001</v>
      </c>
      <c r="R275" s="180">
        <f>Q275*H275</f>
        <v>0.014999999999999999</v>
      </c>
      <c r="S275" s="180">
        <v>0</v>
      </c>
      <c r="T275" s="181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2" t="s">
        <v>204</v>
      </c>
      <c r="AT275" s="182" t="s">
        <v>146</v>
      </c>
      <c r="AU275" s="182" t="s">
        <v>84</v>
      </c>
      <c r="AY275" s="18" t="s">
        <v>119</v>
      </c>
      <c r="BE275" s="183">
        <f>IF(N275="základní",J275,0)</f>
        <v>0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8" t="s">
        <v>82</v>
      </c>
      <c r="BK275" s="183">
        <f>ROUND(I275*H275,2)</f>
        <v>0</v>
      </c>
      <c r="BL275" s="18" t="s">
        <v>198</v>
      </c>
      <c r="BM275" s="182" t="s">
        <v>377</v>
      </c>
    </row>
    <row r="276" s="13" customFormat="1">
      <c r="A276" s="13"/>
      <c r="B276" s="184"/>
      <c r="C276" s="13"/>
      <c r="D276" s="185" t="s">
        <v>144</v>
      </c>
      <c r="E276" s="186" t="s">
        <v>1</v>
      </c>
      <c r="F276" s="187" t="s">
        <v>212</v>
      </c>
      <c r="G276" s="13"/>
      <c r="H276" s="188">
        <v>30</v>
      </c>
      <c r="I276" s="189"/>
      <c r="J276" s="13"/>
      <c r="K276" s="13"/>
      <c r="L276" s="184"/>
      <c r="M276" s="190"/>
      <c r="N276" s="191"/>
      <c r="O276" s="191"/>
      <c r="P276" s="191"/>
      <c r="Q276" s="191"/>
      <c r="R276" s="191"/>
      <c r="S276" s="191"/>
      <c r="T276" s="19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6" t="s">
        <v>144</v>
      </c>
      <c r="AU276" s="186" t="s">
        <v>84</v>
      </c>
      <c r="AV276" s="13" t="s">
        <v>84</v>
      </c>
      <c r="AW276" s="13" t="s">
        <v>30</v>
      </c>
      <c r="AX276" s="13" t="s">
        <v>74</v>
      </c>
      <c r="AY276" s="186" t="s">
        <v>119</v>
      </c>
    </row>
    <row r="277" s="14" customFormat="1">
      <c r="A277" s="14"/>
      <c r="B277" s="193"/>
      <c r="C277" s="14"/>
      <c r="D277" s="185" t="s">
        <v>144</v>
      </c>
      <c r="E277" s="194" t="s">
        <v>1</v>
      </c>
      <c r="F277" s="195" t="s">
        <v>145</v>
      </c>
      <c r="G277" s="14"/>
      <c r="H277" s="196">
        <v>30</v>
      </c>
      <c r="I277" s="197"/>
      <c r="J277" s="14"/>
      <c r="K277" s="14"/>
      <c r="L277" s="193"/>
      <c r="M277" s="198"/>
      <c r="N277" s="199"/>
      <c r="O277" s="199"/>
      <c r="P277" s="199"/>
      <c r="Q277" s="199"/>
      <c r="R277" s="199"/>
      <c r="S277" s="199"/>
      <c r="T277" s="20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4" t="s">
        <v>144</v>
      </c>
      <c r="AU277" s="194" t="s">
        <v>84</v>
      </c>
      <c r="AV277" s="14" t="s">
        <v>126</v>
      </c>
      <c r="AW277" s="14" t="s">
        <v>30</v>
      </c>
      <c r="AX277" s="14" t="s">
        <v>82</v>
      </c>
      <c r="AY277" s="194" t="s">
        <v>119</v>
      </c>
    </row>
    <row r="278" s="2" customFormat="1" ht="33" customHeight="1">
      <c r="A278" s="37"/>
      <c r="B278" s="170"/>
      <c r="C278" s="171" t="s">
        <v>378</v>
      </c>
      <c r="D278" s="171" t="s">
        <v>121</v>
      </c>
      <c r="E278" s="172" t="s">
        <v>379</v>
      </c>
      <c r="F278" s="173" t="s">
        <v>380</v>
      </c>
      <c r="G278" s="174" t="s">
        <v>142</v>
      </c>
      <c r="H278" s="175">
        <v>1</v>
      </c>
      <c r="I278" s="176"/>
      <c r="J278" s="177">
        <f>ROUND(I278*H278,2)</f>
        <v>0</v>
      </c>
      <c r="K278" s="173" t="s">
        <v>125</v>
      </c>
      <c r="L278" s="38"/>
      <c r="M278" s="178" t="s">
        <v>1</v>
      </c>
      <c r="N278" s="179" t="s">
        <v>39</v>
      </c>
      <c r="O278" s="76"/>
      <c r="P278" s="180">
        <f>O278*H278</f>
        <v>0</v>
      </c>
      <c r="Q278" s="180">
        <v>0.0015</v>
      </c>
      <c r="R278" s="180">
        <f>Q278*H278</f>
        <v>0.0015</v>
      </c>
      <c r="S278" s="180">
        <v>0</v>
      </c>
      <c r="T278" s="18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2" t="s">
        <v>198</v>
      </c>
      <c r="AT278" s="182" t="s">
        <v>121</v>
      </c>
      <c r="AU278" s="182" t="s">
        <v>84</v>
      </c>
      <c r="AY278" s="18" t="s">
        <v>119</v>
      </c>
      <c r="BE278" s="183">
        <f>IF(N278="základní",J278,0)</f>
        <v>0</v>
      </c>
      <c r="BF278" s="183">
        <f>IF(N278="snížená",J278,0)</f>
        <v>0</v>
      </c>
      <c r="BG278" s="183">
        <f>IF(N278="zákl. přenesená",J278,0)</f>
        <v>0</v>
      </c>
      <c r="BH278" s="183">
        <f>IF(N278="sníž. přenesená",J278,0)</f>
        <v>0</v>
      </c>
      <c r="BI278" s="183">
        <f>IF(N278="nulová",J278,0)</f>
        <v>0</v>
      </c>
      <c r="BJ278" s="18" t="s">
        <v>82</v>
      </c>
      <c r="BK278" s="183">
        <f>ROUND(I278*H278,2)</f>
        <v>0</v>
      </c>
      <c r="BL278" s="18" t="s">
        <v>198</v>
      </c>
      <c r="BM278" s="182" t="s">
        <v>381</v>
      </c>
    </row>
    <row r="279" s="13" customFormat="1">
      <c r="A279" s="13"/>
      <c r="B279" s="184"/>
      <c r="C279" s="13"/>
      <c r="D279" s="185" t="s">
        <v>144</v>
      </c>
      <c r="E279" s="186" t="s">
        <v>1</v>
      </c>
      <c r="F279" s="187" t="s">
        <v>82</v>
      </c>
      <c r="G279" s="13"/>
      <c r="H279" s="188">
        <v>1</v>
      </c>
      <c r="I279" s="189"/>
      <c r="J279" s="13"/>
      <c r="K279" s="13"/>
      <c r="L279" s="184"/>
      <c r="M279" s="190"/>
      <c r="N279" s="191"/>
      <c r="O279" s="191"/>
      <c r="P279" s="191"/>
      <c r="Q279" s="191"/>
      <c r="R279" s="191"/>
      <c r="S279" s="191"/>
      <c r="T279" s="19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6" t="s">
        <v>144</v>
      </c>
      <c r="AU279" s="186" t="s">
        <v>84</v>
      </c>
      <c r="AV279" s="13" t="s">
        <v>84</v>
      </c>
      <c r="AW279" s="13" t="s">
        <v>30</v>
      </c>
      <c r="AX279" s="13" t="s">
        <v>74</v>
      </c>
      <c r="AY279" s="186" t="s">
        <v>119</v>
      </c>
    </row>
    <row r="280" s="14" customFormat="1">
      <c r="A280" s="14"/>
      <c r="B280" s="193"/>
      <c r="C280" s="14"/>
      <c r="D280" s="185" t="s">
        <v>144</v>
      </c>
      <c r="E280" s="194" t="s">
        <v>1</v>
      </c>
      <c r="F280" s="195" t="s">
        <v>145</v>
      </c>
      <c r="G280" s="14"/>
      <c r="H280" s="196">
        <v>1</v>
      </c>
      <c r="I280" s="197"/>
      <c r="J280" s="14"/>
      <c r="K280" s="14"/>
      <c r="L280" s="193"/>
      <c r="M280" s="198"/>
      <c r="N280" s="199"/>
      <c r="O280" s="199"/>
      <c r="P280" s="199"/>
      <c r="Q280" s="199"/>
      <c r="R280" s="199"/>
      <c r="S280" s="199"/>
      <c r="T280" s="20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4" t="s">
        <v>144</v>
      </c>
      <c r="AU280" s="194" t="s">
        <v>84</v>
      </c>
      <c r="AV280" s="14" t="s">
        <v>126</v>
      </c>
      <c r="AW280" s="14" t="s">
        <v>30</v>
      </c>
      <c r="AX280" s="14" t="s">
        <v>82</v>
      </c>
      <c r="AY280" s="194" t="s">
        <v>119</v>
      </c>
    </row>
    <row r="281" s="2" customFormat="1" ht="24.15" customHeight="1">
      <c r="A281" s="37"/>
      <c r="B281" s="170"/>
      <c r="C281" s="201" t="s">
        <v>284</v>
      </c>
      <c r="D281" s="201" t="s">
        <v>146</v>
      </c>
      <c r="E281" s="202" t="s">
        <v>382</v>
      </c>
      <c r="F281" s="203" t="s">
        <v>383</v>
      </c>
      <c r="G281" s="204" t="s">
        <v>384</v>
      </c>
      <c r="H281" s="205">
        <v>1</v>
      </c>
      <c r="I281" s="206"/>
      <c r="J281" s="207">
        <f>ROUND(I281*H281,2)</f>
        <v>0</v>
      </c>
      <c r="K281" s="203" t="s">
        <v>1</v>
      </c>
      <c r="L281" s="208"/>
      <c r="M281" s="209" t="s">
        <v>1</v>
      </c>
      <c r="N281" s="210" t="s">
        <v>39</v>
      </c>
      <c r="O281" s="76"/>
      <c r="P281" s="180">
        <f>O281*H281</f>
        <v>0</v>
      </c>
      <c r="Q281" s="180">
        <v>0</v>
      </c>
      <c r="R281" s="180">
        <f>Q281*H281</f>
        <v>0</v>
      </c>
      <c r="S281" s="180">
        <v>0</v>
      </c>
      <c r="T281" s="18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2" t="s">
        <v>204</v>
      </c>
      <c r="AT281" s="182" t="s">
        <v>146</v>
      </c>
      <c r="AU281" s="182" t="s">
        <v>84</v>
      </c>
      <c r="AY281" s="18" t="s">
        <v>119</v>
      </c>
      <c r="BE281" s="183">
        <f>IF(N281="základní",J281,0)</f>
        <v>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18" t="s">
        <v>82</v>
      </c>
      <c r="BK281" s="183">
        <f>ROUND(I281*H281,2)</f>
        <v>0</v>
      </c>
      <c r="BL281" s="18" t="s">
        <v>198</v>
      </c>
      <c r="BM281" s="182" t="s">
        <v>385</v>
      </c>
    </row>
    <row r="282" s="13" customFormat="1">
      <c r="A282" s="13"/>
      <c r="B282" s="184"/>
      <c r="C282" s="13"/>
      <c r="D282" s="185" t="s">
        <v>144</v>
      </c>
      <c r="E282" s="186" t="s">
        <v>1</v>
      </c>
      <c r="F282" s="187" t="s">
        <v>82</v>
      </c>
      <c r="G282" s="13"/>
      <c r="H282" s="188">
        <v>1</v>
      </c>
      <c r="I282" s="189"/>
      <c r="J282" s="13"/>
      <c r="K282" s="13"/>
      <c r="L282" s="184"/>
      <c r="M282" s="190"/>
      <c r="N282" s="191"/>
      <c r="O282" s="191"/>
      <c r="P282" s="191"/>
      <c r="Q282" s="191"/>
      <c r="R282" s="191"/>
      <c r="S282" s="191"/>
      <c r="T282" s="19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6" t="s">
        <v>144</v>
      </c>
      <c r="AU282" s="186" t="s">
        <v>84</v>
      </c>
      <c r="AV282" s="13" t="s">
        <v>84</v>
      </c>
      <c r="AW282" s="13" t="s">
        <v>30</v>
      </c>
      <c r="AX282" s="13" t="s">
        <v>74</v>
      </c>
      <c r="AY282" s="186" t="s">
        <v>119</v>
      </c>
    </row>
    <row r="283" s="14" customFormat="1">
      <c r="A283" s="14"/>
      <c r="B283" s="193"/>
      <c r="C283" s="14"/>
      <c r="D283" s="185" t="s">
        <v>144</v>
      </c>
      <c r="E283" s="194" t="s">
        <v>1</v>
      </c>
      <c r="F283" s="195" t="s">
        <v>145</v>
      </c>
      <c r="G283" s="14"/>
      <c r="H283" s="196">
        <v>1</v>
      </c>
      <c r="I283" s="197"/>
      <c r="J283" s="14"/>
      <c r="K283" s="14"/>
      <c r="L283" s="193"/>
      <c r="M283" s="198"/>
      <c r="N283" s="199"/>
      <c r="O283" s="199"/>
      <c r="P283" s="199"/>
      <c r="Q283" s="199"/>
      <c r="R283" s="199"/>
      <c r="S283" s="199"/>
      <c r="T283" s="20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4" t="s">
        <v>144</v>
      </c>
      <c r="AU283" s="194" t="s">
        <v>84</v>
      </c>
      <c r="AV283" s="14" t="s">
        <v>126</v>
      </c>
      <c r="AW283" s="14" t="s">
        <v>30</v>
      </c>
      <c r="AX283" s="14" t="s">
        <v>82</v>
      </c>
      <c r="AY283" s="194" t="s">
        <v>119</v>
      </c>
    </row>
    <row r="284" s="2" customFormat="1" ht="66.75" customHeight="1">
      <c r="A284" s="37"/>
      <c r="B284" s="170"/>
      <c r="C284" s="171" t="s">
        <v>386</v>
      </c>
      <c r="D284" s="171" t="s">
        <v>121</v>
      </c>
      <c r="E284" s="172" t="s">
        <v>387</v>
      </c>
      <c r="F284" s="173" t="s">
        <v>388</v>
      </c>
      <c r="G284" s="174" t="s">
        <v>384</v>
      </c>
      <c r="H284" s="175">
        <v>1</v>
      </c>
      <c r="I284" s="176"/>
      <c r="J284" s="177">
        <f>ROUND(I284*H284,2)</f>
        <v>0</v>
      </c>
      <c r="K284" s="173" t="s">
        <v>1</v>
      </c>
      <c r="L284" s="38"/>
      <c r="M284" s="178" t="s">
        <v>1</v>
      </c>
      <c r="N284" s="179" t="s">
        <v>39</v>
      </c>
      <c r="O284" s="76"/>
      <c r="P284" s="180">
        <f>O284*H284</f>
        <v>0</v>
      </c>
      <c r="Q284" s="180">
        <v>0</v>
      </c>
      <c r="R284" s="180">
        <f>Q284*H284</f>
        <v>0</v>
      </c>
      <c r="S284" s="180">
        <v>0</v>
      </c>
      <c r="T284" s="18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2" t="s">
        <v>198</v>
      </c>
      <c r="AT284" s="182" t="s">
        <v>121</v>
      </c>
      <c r="AU284" s="182" t="s">
        <v>84</v>
      </c>
      <c r="AY284" s="18" t="s">
        <v>119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8" t="s">
        <v>82</v>
      </c>
      <c r="BK284" s="183">
        <f>ROUND(I284*H284,2)</f>
        <v>0</v>
      </c>
      <c r="BL284" s="18" t="s">
        <v>198</v>
      </c>
      <c r="BM284" s="182" t="s">
        <v>389</v>
      </c>
    </row>
    <row r="285" s="13" customFormat="1">
      <c r="A285" s="13"/>
      <c r="B285" s="184"/>
      <c r="C285" s="13"/>
      <c r="D285" s="185" t="s">
        <v>144</v>
      </c>
      <c r="E285" s="186" t="s">
        <v>1</v>
      </c>
      <c r="F285" s="187" t="s">
        <v>82</v>
      </c>
      <c r="G285" s="13"/>
      <c r="H285" s="188">
        <v>1</v>
      </c>
      <c r="I285" s="189"/>
      <c r="J285" s="13"/>
      <c r="K285" s="13"/>
      <c r="L285" s="184"/>
      <c r="M285" s="190"/>
      <c r="N285" s="191"/>
      <c r="O285" s="191"/>
      <c r="P285" s="191"/>
      <c r="Q285" s="191"/>
      <c r="R285" s="191"/>
      <c r="S285" s="191"/>
      <c r="T285" s="19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6" t="s">
        <v>144</v>
      </c>
      <c r="AU285" s="186" t="s">
        <v>84</v>
      </c>
      <c r="AV285" s="13" t="s">
        <v>84</v>
      </c>
      <c r="AW285" s="13" t="s">
        <v>30</v>
      </c>
      <c r="AX285" s="13" t="s">
        <v>74</v>
      </c>
      <c r="AY285" s="186" t="s">
        <v>119</v>
      </c>
    </row>
    <row r="286" s="14" customFormat="1">
      <c r="A286" s="14"/>
      <c r="B286" s="193"/>
      <c r="C286" s="14"/>
      <c r="D286" s="185" t="s">
        <v>144</v>
      </c>
      <c r="E286" s="194" t="s">
        <v>1</v>
      </c>
      <c r="F286" s="195" t="s">
        <v>145</v>
      </c>
      <c r="G286" s="14"/>
      <c r="H286" s="196">
        <v>1</v>
      </c>
      <c r="I286" s="197"/>
      <c r="J286" s="14"/>
      <c r="K286" s="14"/>
      <c r="L286" s="193"/>
      <c r="M286" s="198"/>
      <c r="N286" s="199"/>
      <c r="O286" s="199"/>
      <c r="P286" s="199"/>
      <c r="Q286" s="199"/>
      <c r="R286" s="199"/>
      <c r="S286" s="199"/>
      <c r="T286" s="20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4" t="s">
        <v>144</v>
      </c>
      <c r="AU286" s="194" t="s">
        <v>84</v>
      </c>
      <c r="AV286" s="14" t="s">
        <v>126</v>
      </c>
      <c r="AW286" s="14" t="s">
        <v>30</v>
      </c>
      <c r="AX286" s="14" t="s">
        <v>82</v>
      </c>
      <c r="AY286" s="194" t="s">
        <v>119</v>
      </c>
    </row>
    <row r="287" s="2" customFormat="1" ht="55.5" customHeight="1">
      <c r="A287" s="37"/>
      <c r="B287" s="170"/>
      <c r="C287" s="171" t="s">
        <v>287</v>
      </c>
      <c r="D287" s="171" t="s">
        <v>121</v>
      </c>
      <c r="E287" s="172" t="s">
        <v>390</v>
      </c>
      <c r="F287" s="173" t="s">
        <v>391</v>
      </c>
      <c r="G287" s="174" t="s">
        <v>142</v>
      </c>
      <c r="H287" s="175">
        <v>1</v>
      </c>
      <c r="I287" s="176"/>
      <c r="J287" s="177">
        <f>ROUND(I287*H287,2)</f>
        <v>0</v>
      </c>
      <c r="K287" s="173" t="s">
        <v>1</v>
      </c>
      <c r="L287" s="38"/>
      <c r="M287" s="178" t="s">
        <v>1</v>
      </c>
      <c r="N287" s="179" t="s">
        <v>39</v>
      </c>
      <c r="O287" s="76"/>
      <c r="P287" s="180">
        <f>O287*H287</f>
        <v>0</v>
      </c>
      <c r="Q287" s="180">
        <v>0</v>
      </c>
      <c r="R287" s="180">
        <f>Q287*H287</f>
        <v>0</v>
      </c>
      <c r="S287" s="180">
        <v>0</v>
      </c>
      <c r="T287" s="18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2" t="s">
        <v>198</v>
      </c>
      <c r="AT287" s="182" t="s">
        <v>121</v>
      </c>
      <c r="AU287" s="182" t="s">
        <v>84</v>
      </c>
      <c r="AY287" s="18" t="s">
        <v>119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8" t="s">
        <v>82</v>
      </c>
      <c r="BK287" s="183">
        <f>ROUND(I287*H287,2)</f>
        <v>0</v>
      </c>
      <c r="BL287" s="18" t="s">
        <v>198</v>
      </c>
      <c r="BM287" s="182" t="s">
        <v>392</v>
      </c>
    </row>
    <row r="288" s="2" customFormat="1" ht="24.15" customHeight="1">
      <c r="A288" s="37"/>
      <c r="B288" s="170"/>
      <c r="C288" s="171" t="s">
        <v>393</v>
      </c>
      <c r="D288" s="171" t="s">
        <v>121</v>
      </c>
      <c r="E288" s="172" t="s">
        <v>394</v>
      </c>
      <c r="F288" s="173" t="s">
        <v>395</v>
      </c>
      <c r="G288" s="174" t="s">
        <v>142</v>
      </c>
      <c r="H288" s="175">
        <v>1</v>
      </c>
      <c r="I288" s="176"/>
      <c r="J288" s="177">
        <f>ROUND(I288*H288,2)</f>
        <v>0</v>
      </c>
      <c r="K288" s="173" t="s">
        <v>125</v>
      </c>
      <c r="L288" s="38"/>
      <c r="M288" s="178" t="s">
        <v>1</v>
      </c>
      <c r="N288" s="179" t="s">
        <v>39</v>
      </c>
      <c r="O288" s="76"/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2" t="s">
        <v>198</v>
      </c>
      <c r="AT288" s="182" t="s">
        <v>121</v>
      </c>
      <c r="AU288" s="182" t="s">
        <v>84</v>
      </c>
      <c r="AY288" s="18" t="s">
        <v>119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18" t="s">
        <v>82</v>
      </c>
      <c r="BK288" s="183">
        <f>ROUND(I288*H288,2)</f>
        <v>0</v>
      </c>
      <c r="BL288" s="18" t="s">
        <v>198</v>
      </c>
      <c r="BM288" s="182" t="s">
        <v>396</v>
      </c>
    </row>
    <row r="289" s="13" customFormat="1">
      <c r="A289" s="13"/>
      <c r="B289" s="184"/>
      <c r="C289" s="13"/>
      <c r="D289" s="185" t="s">
        <v>144</v>
      </c>
      <c r="E289" s="186" t="s">
        <v>1</v>
      </c>
      <c r="F289" s="187" t="s">
        <v>82</v>
      </c>
      <c r="G289" s="13"/>
      <c r="H289" s="188">
        <v>1</v>
      </c>
      <c r="I289" s="189"/>
      <c r="J289" s="13"/>
      <c r="K289" s="13"/>
      <c r="L289" s="184"/>
      <c r="M289" s="190"/>
      <c r="N289" s="191"/>
      <c r="O289" s="191"/>
      <c r="P289" s="191"/>
      <c r="Q289" s="191"/>
      <c r="R289" s="191"/>
      <c r="S289" s="191"/>
      <c r="T289" s="19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6" t="s">
        <v>144</v>
      </c>
      <c r="AU289" s="186" t="s">
        <v>84</v>
      </c>
      <c r="AV289" s="13" t="s">
        <v>84</v>
      </c>
      <c r="AW289" s="13" t="s">
        <v>30</v>
      </c>
      <c r="AX289" s="13" t="s">
        <v>74</v>
      </c>
      <c r="AY289" s="186" t="s">
        <v>119</v>
      </c>
    </row>
    <row r="290" s="14" customFormat="1">
      <c r="A290" s="14"/>
      <c r="B290" s="193"/>
      <c r="C290" s="14"/>
      <c r="D290" s="185" t="s">
        <v>144</v>
      </c>
      <c r="E290" s="194" t="s">
        <v>1</v>
      </c>
      <c r="F290" s="195" t="s">
        <v>145</v>
      </c>
      <c r="G290" s="14"/>
      <c r="H290" s="196">
        <v>1</v>
      </c>
      <c r="I290" s="197"/>
      <c r="J290" s="14"/>
      <c r="K290" s="14"/>
      <c r="L290" s="193"/>
      <c r="M290" s="198"/>
      <c r="N290" s="199"/>
      <c r="O290" s="199"/>
      <c r="P290" s="199"/>
      <c r="Q290" s="199"/>
      <c r="R290" s="199"/>
      <c r="S290" s="199"/>
      <c r="T290" s="20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4" t="s">
        <v>144</v>
      </c>
      <c r="AU290" s="194" t="s">
        <v>84</v>
      </c>
      <c r="AV290" s="14" t="s">
        <v>126</v>
      </c>
      <c r="AW290" s="14" t="s">
        <v>30</v>
      </c>
      <c r="AX290" s="14" t="s">
        <v>82</v>
      </c>
      <c r="AY290" s="194" t="s">
        <v>119</v>
      </c>
    </row>
    <row r="291" s="2" customFormat="1" ht="33" customHeight="1">
      <c r="A291" s="37"/>
      <c r="B291" s="170"/>
      <c r="C291" s="171" t="s">
        <v>291</v>
      </c>
      <c r="D291" s="171" t="s">
        <v>121</v>
      </c>
      <c r="E291" s="172" t="s">
        <v>397</v>
      </c>
      <c r="F291" s="173" t="s">
        <v>398</v>
      </c>
      <c r="G291" s="174" t="s">
        <v>142</v>
      </c>
      <c r="H291" s="175">
        <v>1</v>
      </c>
      <c r="I291" s="176"/>
      <c r="J291" s="177">
        <f>ROUND(I291*H291,2)</f>
        <v>0</v>
      </c>
      <c r="K291" s="173" t="s">
        <v>125</v>
      </c>
      <c r="L291" s="38"/>
      <c r="M291" s="178" t="s">
        <v>1</v>
      </c>
      <c r="N291" s="179" t="s">
        <v>39</v>
      </c>
      <c r="O291" s="76"/>
      <c r="P291" s="180">
        <f>O291*H291</f>
        <v>0</v>
      </c>
      <c r="Q291" s="180">
        <v>0</v>
      </c>
      <c r="R291" s="180">
        <f>Q291*H291</f>
        <v>0</v>
      </c>
      <c r="S291" s="180">
        <v>0</v>
      </c>
      <c r="T291" s="18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2" t="s">
        <v>198</v>
      </c>
      <c r="AT291" s="182" t="s">
        <v>121</v>
      </c>
      <c r="AU291" s="182" t="s">
        <v>84</v>
      </c>
      <c r="AY291" s="18" t="s">
        <v>119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8" t="s">
        <v>82</v>
      </c>
      <c r="BK291" s="183">
        <f>ROUND(I291*H291,2)</f>
        <v>0</v>
      </c>
      <c r="BL291" s="18" t="s">
        <v>198</v>
      </c>
      <c r="BM291" s="182" t="s">
        <v>399</v>
      </c>
    </row>
    <row r="292" s="13" customFormat="1">
      <c r="A292" s="13"/>
      <c r="B292" s="184"/>
      <c r="C292" s="13"/>
      <c r="D292" s="185" t="s">
        <v>144</v>
      </c>
      <c r="E292" s="186" t="s">
        <v>1</v>
      </c>
      <c r="F292" s="187" t="s">
        <v>82</v>
      </c>
      <c r="G292" s="13"/>
      <c r="H292" s="188">
        <v>1</v>
      </c>
      <c r="I292" s="189"/>
      <c r="J292" s="13"/>
      <c r="K292" s="13"/>
      <c r="L292" s="184"/>
      <c r="M292" s="190"/>
      <c r="N292" s="191"/>
      <c r="O292" s="191"/>
      <c r="P292" s="191"/>
      <c r="Q292" s="191"/>
      <c r="R292" s="191"/>
      <c r="S292" s="191"/>
      <c r="T292" s="19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6" t="s">
        <v>144</v>
      </c>
      <c r="AU292" s="186" t="s">
        <v>84</v>
      </c>
      <c r="AV292" s="13" t="s">
        <v>84</v>
      </c>
      <c r="AW292" s="13" t="s">
        <v>30</v>
      </c>
      <c r="AX292" s="13" t="s">
        <v>74</v>
      </c>
      <c r="AY292" s="186" t="s">
        <v>119</v>
      </c>
    </row>
    <row r="293" s="14" customFormat="1">
      <c r="A293" s="14"/>
      <c r="B293" s="193"/>
      <c r="C293" s="14"/>
      <c r="D293" s="185" t="s">
        <v>144</v>
      </c>
      <c r="E293" s="194" t="s">
        <v>1</v>
      </c>
      <c r="F293" s="195" t="s">
        <v>145</v>
      </c>
      <c r="G293" s="14"/>
      <c r="H293" s="196">
        <v>1</v>
      </c>
      <c r="I293" s="197"/>
      <c r="J293" s="14"/>
      <c r="K293" s="14"/>
      <c r="L293" s="193"/>
      <c r="M293" s="198"/>
      <c r="N293" s="199"/>
      <c r="O293" s="199"/>
      <c r="P293" s="199"/>
      <c r="Q293" s="199"/>
      <c r="R293" s="199"/>
      <c r="S293" s="199"/>
      <c r="T293" s="20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4" t="s">
        <v>144</v>
      </c>
      <c r="AU293" s="194" t="s">
        <v>84</v>
      </c>
      <c r="AV293" s="14" t="s">
        <v>126</v>
      </c>
      <c r="AW293" s="14" t="s">
        <v>30</v>
      </c>
      <c r="AX293" s="14" t="s">
        <v>82</v>
      </c>
      <c r="AY293" s="194" t="s">
        <v>119</v>
      </c>
    </row>
    <row r="294" s="2" customFormat="1" ht="33" customHeight="1">
      <c r="A294" s="37"/>
      <c r="B294" s="170"/>
      <c r="C294" s="171" t="s">
        <v>200</v>
      </c>
      <c r="D294" s="171" t="s">
        <v>121</v>
      </c>
      <c r="E294" s="172" t="s">
        <v>400</v>
      </c>
      <c r="F294" s="173" t="s">
        <v>401</v>
      </c>
      <c r="G294" s="174" t="s">
        <v>142</v>
      </c>
      <c r="H294" s="175">
        <v>2</v>
      </c>
      <c r="I294" s="176"/>
      <c r="J294" s="177">
        <f>ROUND(I294*H294,2)</f>
        <v>0</v>
      </c>
      <c r="K294" s="173" t="s">
        <v>125</v>
      </c>
      <c r="L294" s="38"/>
      <c r="M294" s="178" t="s">
        <v>1</v>
      </c>
      <c r="N294" s="179" t="s">
        <v>39</v>
      </c>
      <c r="O294" s="76"/>
      <c r="P294" s="180">
        <f>O294*H294</f>
        <v>0</v>
      </c>
      <c r="Q294" s="180">
        <v>0</v>
      </c>
      <c r="R294" s="180">
        <f>Q294*H294</f>
        <v>0</v>
      </c>
      <c r="S294" s="180">
        <v>0</v>
      </c>
      <c r="T294" s="18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2" t="s">
        <v>198</v>
      </c>
      <c r="AT294" s="182" t="s">
        <v>121</v>
      </c>
      <c r="AU294" s="182" t="s">
        <v>84</v>
      </c>
      <c r="AY294" s="18" t="s">
        <v>119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8" t="s">
        <v>82</v>
      </c>
      <c r="BK294" s="183">
        <f>ROUND(I294*H294,2)</f>
        <v>0</v>
      </c>
      <c r="BL294" s="18" t="s">
        <v>198</v>
      </c>
      <c r="BM294" s="182" t="s">
        <v>402</v>
      </c>
    </row>
    <row r="295" s="13" customFormat="1">
      <c r="A295" s="13"/>
      <c r="B295" s="184"/>
      <c r="C295" s="13"/>
      <c r="D295" s="185" t="s">
        <v>144</v>
      </c>
      <c r="E295" s="186" t="s">
        <v>1</v>
      </c>
      <c r="F295" s="187" t="s">
        <v>84</v>
      </c>
      <c r="G295" s="13"/>
      <c r="H295" s="188">
        <v>2</v>
      </c>
      <c r="I295" s="189"/>
      <c r="J295" s="13"/>
      <c r="K295" s="13"/>
      <c r="L295" s="184"/>
      <c r="M295" s="190"/>
      <c r="N295" s="191"/>
      <c r="O295" s="191"/>
      <c r="P295" s="191"/>
      <c r="Q295" s="191"/>
      <c r="R295" s="191"/>
      <c r="S295" s="191"/>
      <c r="T295" s="19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6" t="s">
        <v>144</v>
      </c>
      <c r="AU295" s="186" t="s">
        <v>84</v>
      </c>
      <c r="AV295" s="13" t="s">
        <v>84</v>
      </c>
      <c r="AW295" s="13" t="s">
        <v>30</v>
      </c>
      <c r="AX295" s="13" t="s">
        <v>74</v>
      </c>
      <c r="AY295" s="186" t="s">
        <v>119</v>
      </c>
    </row>
    <row r="296" s="14" customFormat="1">
      <c r="A296" s="14"/>
      <c r="B296" s="193"/>
      <c r="C296" s="14"/>
      <c r="D296" s="185" t="s">
        <v>144</v>
      </c>
      <c r="E296" s="194" t="s">
        <v>1</v>
      </c>
      <c r="F296" s="195" t="s">
        <v>145</v>
      </c>
      <c r="G296" s="14"/>
      <c r="H296" s="196">
        <v>2</v>
      </c>
      <c r="I296" s="197"/>
      <c r="J296" s="14"/>
      <c r="K296" s="14"/>
      <c r="L296" s="193"/>
      <c r="M296" s="198"/>
      <c r="N296" s="199"/>
      <c r="O296" s="199"/>
      <c r="P296" s="199"/>
      <c r="Q296" s="199"/>
      <c r="R296" s="199"/>
      <c r="S296" s="199"/>
      <c r="T296" s="20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4" t="s">
        <v>144</v>
      </c>
      <c r="AU296" s="194" t="s">
        <v>84</v>
      </c>
      <c r="AV296" s="14" t="s">
        <v>126</v>
      </c>
      <c r="AW296" s="14" t="s">
        <v>30</v>
      </c>
      <c r="AX296" s="14" t="s">
        <v>82</v>
      </c>
      <c r="AY296" s="194" t="s">
        <v>119</v>
      </c>
    </row>
    <row r="297" s="2" customFormat="1" ht="37.8" customHeight="1">
      <c r="A297" s="37"/>
      <c r="B297" s="170"/>
      <c r="C297" s="171" t="s">
        <v>294</v>
      </c>
      <c r="D297" s="171" t="s">
        <v>121</v>
      </c>
      <c r="E297" s="172" t="s">
        <v>403</v>
      </c>
      <c r="F297" s="173" t="s">
        <v>404</v>
      </c>
      <c r="G297" s="174" t="s">
        <v>142</v>
      </c>
      <c r="H297" s="175">
        <v>1</v>
      </c>
      <c r="I297" s="176"/>
      <c r="J297" s="177">
        <f>ROUND(I297*H297,2)</f>
        <v>0</v>
      </c>
      <c r="K297" s="173" t="s">
        <v>125</v>
      </c>
      <c r="L297" s="38"/>
      <c r="M297" s="178" t="s">
        <v>1</v>
      </c>
      <c r="N297" s="179" t="s">
        <v>39</v>
      </c>
      <c r="O297" s="76"/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2" t="s">
        <v>198</v>
      </c>
      <c r="AT297" s="182" t="s">
        <v>121</v>
      </c>
      <c r="AU297" s="182" t="s">
        <v>84</v>
      </c>
      <c r="AY297" s="18" t="s">
        <v>119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8" t="s">
        <v>82</v>
      </c>
      <c r="BK297" s="183">
        <f>ROUND(I297*H297,2)</f>
        <v>0</v>
      </c>
      <c r="BL297" s="18" t="s">
        <v>198</v>
      </c>
      <c r="BM297" s="182" t="s">
        <v>405</v>
      </c>
    </row>
    <row r="298" s="2" customFormat="1" ht="37.8" customHeight="1">
      <c r="A298" s="37"/>
      <c r="B298" s="170"/>
      <c r="C298" s="171" t="s">
        <v>406</v>
      </c>
      <c r="D298" s="171" t="s">
        <v>121</v>
      </c>
      <c r="E298" s="172" t="s">
        <v>407</v>
      </c>
      <c r="F298" s="173" t="s">
        <v>408</v>
      </c>
      <c r="G298" s="174" t="s">
        <v>142</v>
      </c>
      <c r="H298" s="175">
        <v>1</v>
      </c>
      <c r="I298" s="176"/>
      <c r="J298" s="177">
        <f>ROUND(I298*H298,2)</f>
        <v>0</v>
      </c>
      <c r="K298" s="173" t="s">
        <v>125</v>
      </c>
      <c r="L298" s="38"/>
      <c r="M298" s="178" t="s">
        <v>1</v>
      </c>
      <c r="N298" s="179" t="s">
        <v>39</v>
      </c>
      <c r="O298" s="76"/>
      <c r="P298" s="180">
        <f>O298*H298</f>
        <v>0</v>
      </c>
      <c r="Q298" s="180">
        <v>0</v>
      </c>
      <c r="R298" s="180">
        <f>Q298*H298</f>
        <v>0</v>
      </c>
      <c r="S298" s="180">
        <v>0</v>
      </c>
      <c r="T298" s="18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2" t="s">
        <v>198</v>
      </c>
      <c r="AT298" s="182" t="s">
        <v>121</v>
      </c>
      <c r="AU298" s="182" t="s">
        <v>84</v>
      </c>
      <c r="AY298" s="18" t="s">
        <v>119</v>
      </c>
      <c r="BE298" s="183">
        <f>IF(N298="základní",J298,0)</f>
        <v>0</v>
      </c>
      <c r="BF298" s="183">
        <f>IF(N298="snížená",J298,0)</f>
        <v>0</v>
      </c>
      <c r="BG298" s="183">
        <f>IF(N298="zákl. přenesená",J298,0)</f>
        <v>0</v>
      </c>
      <c r="BH298" s="183">
        <f>IF(N298="sníž. přenesená",J298,0)</f>
        <v>0</v>
      </c>
      <c r="BI298" s="183">
        <f>IF(N298="nulová",J298,0)</f>
        <v>0</v>
      </c>
      <c r="BJ298" s="18" t="s">
        <v>82</v>
      </c>
      <c r="BK298" s="183">
        <f>ROUND(I298*H298,2)</f>
        <v>0</v>
      </c>
      <c r="BL298" s="18" t="s">
        <v>198</v>
      </c>
      <c r="BM298" s="182" t="s">
        <v>409</v>
      </c>
    </row>
    <row r="299" s="2" customFormat="1" ht="66.75" customHeight="1">
      <c r="A299" s="37"/>
      <c r="B299" s="170"/>
      <c r="C299" s="171" t="s">
        <v>298</v>
      </c>
      <c r="D299" s="171" t="s">
        <v>121</v>
      </c>
      <c r="E299" s="172" t="s">
        <v>410</v>
      </c>
      <c r="F299" s="173" t="s">
        <v>411</v>
      </c>
      <c r="G299" s="174" t="s">
        <v>142</v>
      </c>
      <c r="H299" s="175">
        <v>1</v>
      </c>
      <c r="I299" s="176"/>
      <c r="J299" s="177">
        <f>ROUND(I299*H299,2)</f>
        <v>0</v>
      </c>
      <c r="K299" s="173" t="s">
        <v>125</v>
      </c>
      <c r="L299" s="38"/>
      <c r="M299" s="178" t="s">
        <v>1</v>
      </c>
      <c r="N299" s="179" t="s">
        <v>39</v>
      </c>
      <c r="O299" s="76"/>
      <c r="P299" s="180">
        <f>O299*H299</f>
        <v>0</v>
      </c>
      <c r="Q299" s="180">
        <v>0</v>
      </c>
      <c r="R299" s="180">
        <f>Q299*H299</f>
        <v>0</v>
      </c>
      <c r="S299" s="180">
        <v>0</v>
      </c>
      <c r="T299" s="18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2" t="s">
        <v>198</v>
      </c>
      <c r="AT299" s="182" t="s">
        <v>121</v>
      </c>
      <c r="AU299" s="182" t="s">
        <v>84</v>
      </c>
      <c r="AY299" s="18" t="s">
        <v>119</v>
      </c>
      <c r="BE299" s="183">
        <f>IF(N299="základní",J299,0)</f>
        <v>0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8" t="s">
        <v>82</v>
      </c>
      <c r="BK299" s="183">
        <f>ROUND(I299*H299,2)</f>
        <v>0</v>
      </c>
      <c r="BL299" s="18" t="s">
        <v>198</v>
      </c>
      <c r="BM299" s="182" t="s">
        <v>412</v>
      </c>
    </row>
    <row r="300" s="2" customFormat="1" ht="24.15" customHeight="1">
      <c r="A300" s="37"/>
      <c r="B300" s="170"/>
      <c r="C300" s="171" t="s">
        <v>413</v>
      </c>
      <c r="D300" s="171" t="s">
        <v>121</v>
      </c>
      <c r="E300" s="172" t="s">
        <v>414</v>
      </c>
      <c r="F300" s="173" t="s">
        <v>415</v>
      </c>
      <c r="G300" s="174" t="s">
        <v>142</v>
      </c>
      <c r="H300" s="175">
        <v>1</v>
      </c>
      <c r="I300" s="176"/>
      <c r="J300" s="177">
        <f>ROUND(I300*H300,2)</f>
        <v>0</v>
      </c>
      <c r="K300" s="173" t="s">
        <v>125</v>
      </c>
      <c r="L300" s="38"/>
      <c r="M300" s="178" t="s">
        <v>1</v>
      </c>
      <c r="N300" s="179" t="s">
        <v>39</v>
      </c>
      <c r="O300" s="76"/>
      <c r="P300" s="180">
        <f>O300*H300</f>
        <v>0</v>
      </c>
      <c r="Q300" s="180">
        <v>0</v>
      </c>
      <c r="R300" s="180">
        <f>Q300*H300</f>
        <v>0</v>
      </c>
      <c r="S300" s="180">
        <v>0</v>
      </c>
      <c r="T300" s="18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2" t="s">
        <v>198</v>
      </c>
      <c r="AT300" s="182" t="s">
        <v>121</v>
      </c>
      <c r="AU300" s="182" t="s">
        <v>84</v>
      </c>
      <c r="AY300" s="18" t="s">
        <v>119</v>
      </c>
      <c r="BE300" s="183">
        <f>IF(N300="základní",J300,0)</f>
        <v>0</v>
      </c>
      <c r="BF300" s="183">
        <f>IF(N300="snížená",J300,0)</f>
        <v>0</v>
      </c>
      <c r="BG300" s="183">
        <f>IF(N300="zákl. přenesená",J300,0)</f>
        <v>0</v>
      </c>
      <c r="BH300" s="183">
        <f>IF(N300="sníž. přenesená",J300,0)</f>
        <v>0</v>
      </c>
      <c r="BI300" s="183">
        <f>IF(N300="nulová",J300,0)</f>
        <v>0</v>
      </c>
      <c r="BJ300" s="18" t="s">
        <v>82</v>
      </c>
      <c r="BK300" s="183">
        <f>ROUND(I300*H300,2)</f>
        <v>0</v>
      </c>
      <c r="BL300" s="18" t="s">
        <v>198</v>
      </c>
      <c r="BM300" s="182" t="s">
        <v>416</v>
      </c>
    </row>
    <row r="301" s="2" customFormat="1" ht="44.25" customHeight="1">
      <c r="A301" s="37"/>
      <c r="B301" s="170"/>
      <c r="C301" s="171" t="s">
        <v>301</v>
      </c>
      <c r="D301" s="171" t="s">
        <v>121</v>
      </c>
      <c r="E301" s="172" t="s">
        <v>417</v>
      </c>
      <c r="F301" s="173" t="s">
        <v>418</v>
      </c>
      <c r="G301" s="174" t="s">
        <v>384</v>
      </c>
      <c r="H301" s="175">
        <v>1</v>
      </c>
      <c r="I301" s="176"/>
      <c r="J301" s="177">
        <f>ROUND(I301*H301,2)</f>
        <v>0</v>
      </c>
      <c r="K301" s="173" t="s">
        <v>1</v>
      </c>
      <c r="L301" s="38"/>
      <c r="M301" s="178" t="s">
        <v>1</v>
      </c>
      <c r="N301" s="179" t="s">
        <v>39</v>
      </c>
      <c r="O301" s="76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2" t="s">
        <v>198</v>
      </c>
      <c r="AT301" s="182" t="s">
        <v>121</v>
      </c>
      <c r="AU301" s="182" t="s">
        <v>84</v>
      </c>
      <c r="AY301" s="18" t="s">
        <v>119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8" t="s">
        <v>82</v>
      </c>
      <c r="BK301" s="183">
        <f>ROUND(I301*H301,2)</f>
        <v>0</v>
      </c>
      <c r="BL301" s="18" t="s">
        <v>198</v>
      </c>
      <c r="BM301" s="182" t="s">
        <v>419</v>
      </c>
    </row>
    <row r="302" s="2" customFormat="1" ht="49.05" customHeight="1">
      <c r="A302" s="37"/>
      <c r="B302" s="170"/>
      <c r="C302" s="171" t="s">
        <v>420</v>
      </c>
      <c r="D302" s="171" t="s">
        <v>121</v>
      </c>
      <c r="E302" s="172" t="s">
        <v>421</v>
      </c>
      <c r="F302" s="173" t="s">
        <v>422</v>
      </c>
      <c r="G302" s="174" t="s">
        <v>384</v>
      </c>
      <c r="H302" s="175">
        <v>1</v>
      </c>
      <c r="I302" s="176"/>
      <c r="J302" s="177">
        <f>ROUND(I302*H302,2)</f>
        <v>0</v>
      </c>
      <c r="K302" s="173" t="s">
        <v>1</v>
      </c>
      <c r="L302" s="38"/>
      <c r="M302" s="178" t="s">
        <v>1</v>
      </c>
      <c r="N302" s="179" t="s">
        <v>39</v>
      </c>
      <c r="O302" s="76"/>
      <c r="P302" s="180">
        <f>O302*H302</f>
        <v>0</v>
      </c>
      <c r="Q302" s="180">
        <v>0</v>
      </c>
      <c r="R302" s="180">
        <f>Q302*H302</f>
        <v>0</v>
      </c>
      <c r="S302" s="180">
        <v>0</v>
      </c>
      <c r="T302" s="18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2" t="s">
        <v>198</v>
      </c>
      <c r="AT302" s="182" t="s">
        <v>121</v>
      </c>
      <c r="AU302" s="182" t="s">
        <v>84</v>
      </c>
      <c r="AY302" s="18" t="s">
        <v>119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8" t="s">
        <v>82</v>
      </c>
      <c r="BK302" s="183">
        <f>ROUND(I302*H302,2)</f>
        <v>0</v>
      </c>
      <c r="BL302" s="18" t="s">
        <v>198</v>
      </c>
      <c r="BM302" s="182" t="s">
        <v>423</v>
      </c>
    </row>
    <row r="303" s="2" customFormat="1" ht="33" customHeight="1">
      <c r="A303" s="37"/>
      <c r="B303" s="170"/>
      <c r="C303" s="171" t="s">
        <v>305</v>
      </c>
      <c r="D303" s="171" t="s">
        <v>121</v>
      </c>
      <c r="E303" s="172" t="s">
        <v>424</v>
      </c>
      <c r="F303" s="173" t="s">
        <v>425</v>
      </c>
      <c r="G303" s="174" t="s">
        <v>142</v>
      </c>
      <c r="H303" s="175">
        <v>1</v>
      </c>
      <c r="I303" s="176"/>
      <c r="J303" s="177">
        <f>ROUND(I303*H303,2)</f>
        <v>0</v>
      </c>
      <c r="K303" s="173" t="s">
        <v>1</v>
      </c>
      <c r="L303" s="38"/>
      <c r="M303" s="178" t="s">
        <v>1</v>
      </c>
      <c r="N303" s="179" t="s">
        <v>39</v>
      </c>
      <c r="O303" s="76"/>
      <c r="P303" s="180">
        <f>O303*H303</f>
        <v>0</v>
      </c>
      <c r="Q303" s="180">
        <v>0</v>
      </c>
      <c r="R303" s="180">
        <f>Q303*H303</f>
        <v>0</v>
      </c>
      <c r="S303" s="180">
        <v>0</v>
      </c>
      <c r="T303" s="18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2" t="s">
        <v>198</v>
      </c>
      <c r="AT303" s="182" t="s">
        <v>121</v>
      </c>
      <c r="AU303" s="182" t="s">
        <v>84</v>
      </c>
      <c r="AY303" s="18" t="s">
        <v>119</v>
      </c>
      <c r="BE303" s="183">
        <f>IF(N303="základní",J303,0)</f>
        <v>0</v>
      </c>
      <c r="BF303" s="183">
        <f>IF(N303="snížená",J303,0)</f>
        <v>0</v>
      </c>
      <c r="BG303" s="183">
        <f>IF(N303="zákl. přenesená",J303,0)</f>
        <v>0</v>
      </c>
      <c r="BH303" s="183">
        <f>IF(N303="sníž. přenesená",J303,0)</f>
        <v>0</v>
      </c>
      <c r="BI303" s="183">
        <f>IF(N303="nulová",J303,0)</f>
        <v>0</v>
      </c>
      <c r="BJ303" s="18" t="s">
        <v>82</v>
      </c>
      <c r="BK303" s="183">
        <f>ROUND(I303*H303,2)</f>
        <v>0</v>
      </c>
      <c r="BL303" s="18" t="s">
        <v>198</v>
      </c>
      <c r="BM303" s="182" t="s">
        <v>426</v>
      </c>
    </row>
    <row r="304" s="2" customFormat="1" ht="66.75" customHeight="1">
      <c r="A304" s="37"/>
      <c r="B304" s="170"/>
      <c r="C304" s="171" t="s">
        <v>427</v>
      </c>
      <c r="D304" s="171" t="s">
        <v>121</v>
      </c>
      <c r="E304" s="172" t="s">
        <v>428</v>
      </c>
      <c r="F304" s="173" t="s">
        <v>429</v>
      </c>
      <c r="G304" s="174" t="s">
        <v>142</v>
      </c>
      <c r="H304" s="175">
        <v>2</v>
      </c>
      <c r="I304" s="176"/>
      <c r="J304" s="177">
        <f>ROUND(I304*H304,2)</f>
        <v>0</v>
      </c>
      <c r="K304" s="173" t="s">
        <v>1</v>
      </c>
      <c r="L304" s="38"/>
      <c r="M304" s="178" t="s">
        <v>1</v>
      </c>
      <c r="N304" s="179" t="s">
        <v>39</v>
      </c>
      <c r="O304" s="76"/>
      <c r="P304" s="180">
        <f>O304*H304</f>
        <v>0</v>
      </c>
      <c r="Q304" s="180">
        <v>0</v>
      </c>
      <c r="R304" s="180">
        <f>Q304*H304</f>
        <v>0</v>
      </c>
      <c r="S304" s="180">
        <v>0</v>
      </c>
      <c r="T304" s="181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2" t="s">
        <v>198</v>
      </c>
      <c r="AT304" s="182" t="s">
        <v>121</v>
      </c>
      <c r="AU304" s="182" t="s">
        <v>84</v>
      </c>
      <c r="AY304" s="18" t="s">
        <v>119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8" t="s">
        <v>82</v>
      </c>
      <c r="BK304" s="183">
        <f>ROUND(I304*H304,2)</f>
        <v>0</v>
      </c>
      <c r="BL304" s="18" t="s">
        <v>198</v>
      </c>
      <c r="BM304" s="182" t="s">
        <v>430</v>
      </c>
    </row>
    <row r="305" s="13" customFormat="1">
      <c r="A305" s="13"/>
      <c r="B305" s="184"/>
      <c r="C305" s="13"/>
      <c r="D305" s="185" t="s">
        <v>144</v>
      </c>
      <c r="E305" s="186" t="s">
        <v>1</v>
      </c>
      <c r="F305" s="187" t="s">
        <v>84</v>
      </c>
      <c r="G305" s="13"/>
      <c r="H305" s="188">
        <v>2</v>
      </c>
      <c r="I305" s="189"/>
      <c r="J305" s="13"/>
      <c r="K305" s="13"/>
      <c r="L305" s="184"/>
      <c r="M305" s="190"/>
      <c r="N305" s="191"/>
      <c r="O305" s="191"/>
      <c r="P305" s="191"/>
      <c r="Q305" s="191"/>
      <c r="R305" s="191"/>
      <c r="S305" s="191"/>
      <c r="T305" s="19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6" t="s">
        <v>144</v>
      </c>
      <c r="AU305" s="186" t="s">
        <v>84</v>
      </c>
      <c r="AV305" s="13" t="s">
        <v>84</v>
      </c>
      <c r="AW305" s="13" t="s">
        <v>30</v>
      </c>
      <c r="AX305" s="13" t="s">
        <v>74</v>
      </c>
      <c r="AY305" s="186" t="s">
        <v>119</v>
      </c>
    </row>
    <row r="306" s="14" customFormat="1">
      <c r="A306" s="14"/>
      <c r="B306" s="193"/>
      <c r="C306" s="14"/>
      <c r="D306" s="185" t="s">
        <v>144</v>
      </c>
      <c r="E306" s="194" t="s">
        <v>1</v>
      </c>
      <c r="F306" s="195" t="s">
        <v>145</v>
      </c>
      <c r="G306" s="14"/>
      <c r="H306" s="196">
        <v>2</v>
      </c>
      <c r="I306" s="197"/>
      <c r="J306" s="14"/>
      <c r="K306" s="14"/>
      <c r="L306" s="193"/>
      <c r="M306" s="198"/>
      <c r="N306" s="199"/>
      <c r="O306" s="199"/>
      <c r="P306" s="199"/>
      <c r="Q306" s="199"/>
      <c r="R306" s="199"/>
      <c r="S306" s="199"/>
      <c r="T306" s="20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4" t="s">
        <v>144</v>
      </c>
      <c r="AU306" s="194" t="s">
        <v>84</v>
      </c>
      <c r="AV306" s="14" t="s">
        <v>126</v>
      </c>
      <c r="AW306" s="14" t="s">
        <v>30</v>
      </c>
      <c r="AX306" s="14" t="s">
        <v>82</v>
      </c>
      <c r="AY306" s="194" t="s">
        <v>119</v>
      </c>
    </row>
    <row r="307" s="2" customFormat="1" ht="24.15" customHeight="1">
      <c r="A307" s="37"/>
      <c r="B307" s="170"/>
      <c r="C307" s="201" t="s">
        <v>308</v>
      </c>
      <c r="D307" s="201" t="s">
        <v>146</v>
      </c>
      <c r="E307" s="202" t="s">
        <v>431</v>
      </c>
      <c r="F307" s="203" t="s">
        <v>432</v>
      </c>
      <c r="G307" s="204" t="s">
        <v>142</v>
      </c>
      <c r="H307" s="205">
        <v>2</v>
      </c>
      <c r="I307" s="206"/>
      <c r="J307" s="207">
        <f>ROUND(I307*H307,2)</f>
        <v>0</v>
      </c>
      <c r="K307" s="203" t="s">
        <v>1</v>
      </c>
      <c r="L307" s="208"/>
      <c r="M307" s="209" t="s">
        <v>1</v>
      </c>
      <c r="N307" s="210" t="s">
        <v>39</v>
      </c>
      <c r="O307" s="76"/>
      <c r="P307" s="180">
        <f>O307*H307</f>
        <v>0</v>
      </c>
      <c r="Q307" s="180">
        <v>0</v>
      </c>
      <c r="R307" s="180">
        <f>Q307*H307</f>
        <v>0</v>
      </c>
      <c r="S307" s="180">
        <v>0</v>
      </c>
      <c r="T307" s="18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2" t="s">
        <v>204</v>
      </c>
      <c r="AT307" s="182" t="s">
        <v>146</v>
      </c>
      <c r="AU307" s="182" t="s">
        <v>84</v>
      </c>
      <c r="AY307" s="18" t="s">
        <v>119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8" t="s">
        <v>82</v>
      </c>
      <c r="BK307" s="183">
        <f>ROUND(I307*H307,2)</f>
        <v>0</v>
      </c>
      <c r="BL307" s="18" t="s">
        <v>198</v>
      </c>
      <c r="BM307" s="182" t="s">
        <v>433</v>
      </c>
    </row>
    <row r="308" s="2" customFormat="1" ht="55.5" customHeight="1">
      <c r="A308" s="37"/>
      <c r="B308" s="170"/>
      <c r="C308" s="171" t="s">
        <v>434</v>
      </c>
      <c r="D308" s="171" t="s">
        <v>121</v>
      </c>
      <c r="E308" s="172" t="s">
        <v>435</v>
      </c>
      <c r="F308" s="173" t="s">
        <v>436</v>
      </c>
      <c r="G308" s="174" t="s">
        <v>384</v>
      </c>
      <c r="H308" s="175">
        <v>1</v>
      </c>
      <c r="I308" s="176"/>
      <c r="J308" s="177">
        <f>ROUND(I308*H308,2)</f>
        <v>0</v>
      </c>
      <c r="K308" s="173" t="s">
        <v>1</v>
      </c>
      <c r="L308" s="38"/>
      <c r="M308" s="178" t="s">
        <v>1</v>
      </c>
      <c r="N308" s="179" t="s">
        <v>39</v>
      </c>
      <c r="O308" s="76"/>
      <c r="P308" s="180">
        <f>O308*H308</f>
        <v>0</v>
      </c>
      <c r="Q308" s="180">
        <v>0</v>
      </c>
      <c r="R308" s="180">
        <f>Q308*H308</f>
        <v>0</v>
      </c>
      <c r="S308" s="180">
        <v>0</v>
      </c>
      <c r="T308" s="18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2" t="s">
        <v>198</v>
      </c>
      <c r="AT308" s="182" t="s">
        <v>121</v>
      </c>
      <c r="AU308" s="182" t="s">
        <v>84</v>
      </c>
      <c r="AY308" s="18" t="s">
        <v>119</v>
      </c>
      <c r="BE308" s="183">
        <f>IF(N308="základní",J308,0)</f>
        <v>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18" t="s">
        <v>82</v>
      </c>
      <c r="BK308" s="183">
        <f>ROUND(I308*H308,2)</f>
        <v>0</v>
      </c>
      <c r="BL308" s="18" t="s">
        <v>198</v>
      </c>
      <c r="BM308" s="182" t="s">
        <v>437</v>
      </c>
    </row>
    <row r="309" s="2" customFormat="1" ht="16.5" customHeight="1">
      <c r="A309" s="37"/>
      <c r="B309" s="170"/>
      <c r="C309" s="171" t="s">
        <v>312</v>
      </c>
      <c r="D309" s="171" t="s">
        <v>121</v>
      </c>
      <c r="E309" s="172" t="s">
        <v>438</v>
      </c>
      <c r="F309" s="173" t="s">
        <v>439</v>
      </c>
      <c r="G309" s="174" t="s">
        <v>384</v>
      </c>
      <c r="H309" s="175">
        <v>1</v>
      </c>
      <c r="I309" s="176"/>
      <c r="J309" s="177">
        <f>ROUND(I309*H309,2)</f>
        <v>0</v>
      </c>
      <c r="K309" s="173" t="s">
        <v>1</v>
      </c>
      <c r="L309" s="38"/>
      <c r="M309" s="178" t="s">
        <v>1</v>
      </c>
      <c r="N309" s="179" t="s">
        <v>39</v>
      </c>
      <c r="O309" s="76"/>
      <c r="P309" s="180">
        <f>O309*H309</f>
        <v>0</v>
      </c>
      <c r="Q309" s="180">
        <v>0</v>
      </c>
      <c r="R309" s="180">
        <f>Q309*H309</f>
        <v>0</v>
      </c>
      <c r="S309" s="180">
        <v>0</v>
      </c>
      <c r="T309" s="18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2" t="s">
        <v>198</v>
      </c>
      <c r="AT309" s="182" t="s">
        <v>121</v>
      </c>
      <c r="AU309" s="182" t="s">
        <v>84</v>
      </c>
      <c r="AY309" s="18" t="s">
        <v>119</v>
      </c>
      <c r="BE309" s="183">
        <f>IF(N309="základní",J309,0)</f>
        <v>0</v>
      </c>
      <c r="BF309" s="183">
        <f>IF(N309="snížená",J309,0)</f>
        <v>0</v>
      </c>
      <c r="BG309" s="183">
        <f>IF(N309="zákl. přenesená",J309,0)</f>
        <v>0</v>
      </c>
      <c r="BH309" s="183">
        <f>IF(N309="sníž. přenesená",J309,0)</f>
        <v>0</v>
      </c>
      <c r="BI309" s="183">
        <f>IF(N309="nulová",J309,0)</f>
        <v>0</v>
      </c>
      <c r="BJ309" s="18" t="s">
        <v>82</v>
      </c>
      <c r="BK309" s="183">
        <f>ROUND(I309*H309,2)</f>
        <v>0</v>
      </c>
      <c r="BL309" s="18" t="s">
        <v>198</v>
      </c>
      <c r="BM309" s="182" t="s">
        <v>440</v>
      </c>
    </row>
    <row r="310" s="12" customFormat="1" ht="22.8" customHeight="1">
      <c r="A310" s="12"/>
      <c r="B310" s="157"/>
      <c r="C310" s="12"/>
      <c r="D310" s="158" t="s">
        <v>73</v>
      </c>
      <c r="E310" s="168" t="s">
        <v>441</v>
      </c>
      <c r="F310" s="168" t="s">
        <v>442</v>
      </c>
      <c r="G310" s="12"/>
      <c r="H310" s="12"/>
      <c r="I310" s="160"/>
      <c r="J310" s="169">
        <f>BK310</f>
        <v>0</v>
      </c>
      <c r="K310" s="12"/>
      <c r="L310" s="157"/>
      <c r="M310" s="162"/>
      <c r="N310" s="163"/>
      <c r="O310" s="163"/>
      <c r="P310" s="164">
        <f>SUM(P311:P368)</f>
        <v>0</v>
      </c>
      <c r="Q310" s="163"/>
      <c r="R310" s="164">
        <f>SUM(R311:R368)</f>
        <v>15.501217125807999</v>
      </c>
      <c r="S310" s="163"/>
      <c r="T310" s="165">
        <f>SUM(T311:T368)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58" t="s">
        <v>131</v>
      </c>
      <c r="AT310" s="166" t="s">
        <v>73</v>
      </c>
      <c r="AU310" s="166" t="s">
        <v>82</v>
      </c>
      <c r="AY310" s="158" t="s">
        <v>119</v>
      </c>
      <c r="BK310" s="167">
        <f>SUM(BK311:BK368)</f>
        <v>0</v>
      </c>
    </row>
    <row r="311" s="2" customFormat="1" ht="76.35" customHeight="1">
      <c r="A311" s="37"/>
      <c r="B311" s="170"/>
      <c r="C311" s="171" t="s">
        <v>443</v>
      </c>
      <c r="D311" s="171" t="s">
        <v>121</v>
      </c>
      <c r="E311" s="172" t="s">
        <v>444</v>
      </c>
      <c r="F311" s="173" t="s">
        <v>445</v>
      </c>
      <c r="G311" s="174" t="s">
        <v>142</v>
      </c>
      <c r="H311" s="175">
        <v>3</v>
      </c>
      <c r="I311" s="176"/>
      <c r="J311" s="177">
        <f>ROUND(I311*H311,2)</f>
        <v>0</v>
      </c>
      <c r="K311" s="173" t="s">
        <v>1</v>
      </c>
      <c r="L311" s="38"/>
      <c r="M311" s="178" t="s">
        <v>1</v>
      </c>
      <c r="N311" s="179" t="s">
        <v>39</v>
      </c>
      <c r="O311" s="76"/>
      <c r="P311" s="180">
        <f>O311*H311</f>
        <v>0</v>
      </c>
      <c r="Q311" s="180">
        <v>0</v>
      </c>
      <c r="R311" s="180">
        <f>Q311*H311</f>
        <v>0</v>
      </c>
      <c r="S311" s="180">
        <v>0</v>
      </c>
      <c r="T311" s="18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2" t="s">
        <v>198</v>
      </c>
      <c r="AT311" s="182" t="s">
        <v>121</v>
      </c>
      <c r="AU311" s="182" t="s">
        <v>84</v>
      </c>
      <c r="AY311" s="18" t="s">
        <v>119</v>
      </c>
      <c r="BE311" s="183">
        <f>IF(N311="základní",J311,0)</f>
        <v>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18" t="s">
        <v>82</v>
      </c>
      <c r="BK311" s="183">
        <f>ROUND(I311*H311,2)</f>
        <v>0</v>
      </c>
      <c r="BL311" s="18" t="s">
        <v>198</v>
      </c>
      <c r="BM311" s="182" t="s">
        <v>446</v>
      </c>
    </row>
    <row r="312" s="13" customFormat="1">
      <c r="A312" s="13"/>
      <c r="B312" s="184"/>
      <c r="C312" s="13"/>
      <c r="D312" s="185" t="s">
        <v>144</v>
      </c>
      <c r="E312" s="186" t="s">
        <v>1</v>
      </c>
      <c r="F312" s="187" t="s">
        <v>131</v>
      </c>
      <c r="G312" s="13"/>
      <c r="H312" s="188">
        <v>3</v>
      </c>
      <c r="I312" s="189"/>
      <c r="J312" s="13"/>
      <c r="K312" s="13"/>
      <c r="L312" s="184"/>
      <c r="M312" s="190"/>
      <c r="N312" s="191"/>
      <c r="O312" s="191"/>
      <c r="P312" s="191"/>
      <c r="Q312" s="191"/>
      <c r="R312" s="191"/>
      <c r="S312" s="191"/>
      <c r="T312" s="19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6" t="s">
        <v>144</v>
      </c>
      <c r="AU312" s="186" t="s">
        <v>84</v>
      </c>
      <c r="AV312" s="13" t="s">
        <v>84</v>
      </c>
      <c r="AW312" s="13" t="s">
        <v>30</v>
      </c>
      <c r="AX312" s="13" t="s">
        <v>74</v>
      </c>
      <c r="AY312" s="186" t="s">
        <v>119</v>
      </c>
    </row>
    <row r="313" s="14" customFormat="1">
      <c r="A313" s="14"/>
      <c r="B313" s="193"/>
      <c r="C313" s="14"/>
      <c r="D313" s="185" t="s">
        <v>144</v>
      </c>
      <c r="E313" s="194" t="s">
        <v>1</v>
      </c>
      <c r="F313" s="195" t="s">
        <v>145</v>
      </c>
      <c r="G313" s="14"/>
      <c r="H313" s="196">
        <v>3</v>
      </c>
      <c r="I313" s="197"/>
      <c r="J313" s="14"/>
      <c r="K313" s="14"/>
      <c r="L313" s="193"/>
      <c r="M313" s="198"/>
      <c r="N313" s="199"/>
      <c r="O313" s="199"/>
      <c r="P313" s="199"/>
      <c r="Q313" s="199"/>
      <c r="R313" s="199"/>
      <c r="S313" s="199"/>
      <c r="T313" s="20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4" t="s">
        <v>144</v>
      </c>
      <c r="AU313" s="194" t="s">
        <v>84</v>
      </c>
      <c r="AV313" s="14" t="s">
        <v>126</v>
      </c>
      <c r="AW313" s="14" t="s">
        <v>30</v>
      </c>
      <c r="AX313" s="14" t="s">
        <v>82</v>
      </c>
      <c r="AY313" s="194" t="s">
        <v>119</v>
      </c>
    </row>
    <row r="314" s="2" customFormat="1" ht="37.8" customHeight="1">
      <c r="A314" s="37"/>
      <c r="B314" s="170"/>
      <c r="C314" s="171" t="s">
        <v>315</v>
      </c>
      <c r="D314" s="171" t="s">
        <v>121</v>
      </c>
      <c r="E314" s="172" t="s">
        <v>447</v>
      </c>
      <c r="F314" s="173" t="s">
        <v>448</v>
      </c>
      <c r="G314" s="174" t="s">
        <v>449</v>
      </c>
      <c r="H314" s="175">
        <v>2.8519999999999999</v>
      </c>
      <c r="I314" s="176"/>
      <c r="J314" s="177">
        <f>ROUND(I314*H314,2)</f>
        <v>0</v>
      </c>
      <c r="K314" s="173" t="s">
        <v>125</v>
      </c>
      <c r="L314" s="38"/>
      <c r="M314" s="178" t="s">
        <v>1</v>
      </c>
      <c r="N314" s="179" t="s">
        <v>39</v>
      </c>
      <c r="O314" s="76"/>
      <c r="P314" s="180">
        <f>O314*H314</f>
        <v>0</v>
      </c>
      <c r="Q314" s="180">
        <v>2.5018722040000001</v>
      </c>
      <c r="R314" s="180">
        <f>Q314*H314</f>
        <v>7.1353395258079999</v>
      </c>
      <c r="S314" s="180">
        <v>0</v>
      </c>
      <c r="T314" s="18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2" t="s">
        <v>198</v>
      </c>
      <c r="AT314" s="182" t="s">
        <v>121</v>
      </c>
      <c r="AU314" s="182" t="s">
        <v>84</v>
      </c>
      <c r="AY314" s="18" t="s">
        <v>119</v>
      </c>
      <c r="BE314" s="183">
        <f>IF(N314="základní",J314,0)</f>
        <v>0</v>
      </c>
      <c r="BF314" s="183">
        <f>IF(N314="snížená",J314,0)</f>
        <v>0</v>
      </c>
      <c r="BG314" s="183">
        <f>IF(N314="zákl. přenesená",J314,0)</f>
        <v>0</v>
      </c>
      <c r="BH314" s="183">
        <f>IF(N314="sníž. přenesená",J314,0)</f>
        <v>0</v>
      </c>
      <c r="BI314" s="183">
        <f>IF(N314="nulová",J314,0)</f>
        <v>0</v>
      </c>
      <c r="BJ314" s="18" t="s">
        <v>82</v>
      </c>
      <c r="BK314" s="183">
        <f>ROUND(I314*H314,2)</f>
        <v>0</v>
      </c>
      <c r="BL314" s="18" t="s">
        <v>198</v>
      </c>
      <c r="BM314" s="182" t="s">
        <v>450</v>
      </c>
    </row>
    <row r="315" s="15" customFormat="1">
      <c r="A315" s="15"/>
      <c r="B315" s="211"/>
      <c r="C315" s="15"/>
      <c r="D315" s="185" t="s">
        <v>144</v>
      </c>
      <c r="E315" s="212" t="s">
        <v>1</v>
      </c>
      <c r="F315" s="213" t="s">
        <v>451</v>
      </c>
      <c r="G315" s="15"/>
      <c r="H315" s="212" t="s">
        <v>1</v>
      </c>
      <c r="I315" s="214"/>
      <c r="J315" s="15"/>
      <c r="K315" s="15"/>
      <c r="L315" s="211"/>
      <c r="M315" s="215"/>
      <c r="N315" s="216"/>
      <c r="O315" s="216"/>
      <c r="P315" s="216"/>
      <c r="Q315" s="216"/>
      <c r="R315" s="216"/>
      <c r="S315" s="216"/>
      <c r="T315" s="21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12" t="s">
        <v>144</v>
      </c>
      <c r="AU315" s="212" t="s">
        <v>84</v>
      </c>
      <c r="AV315" s="15" t="s">
        <v>82</v>
      </c>
      <c r="AW315" s="15" t="s">
        <v>30</v>
      </c>
      <c r="AX315" s="15" t="s">
        <v>74</v>
      </c>
      <c r="AY315" s="212" t="s">
        <v>119</v>
      </c>
    </row>
    <row r="316" s="13" customFormat="1">
      <c r="A316" s="13"/>
      <c r="B316" s="184"/>
      <c r="C316" s="13"/>
      <c r="D316" s="185" t="s">
        <v>144</v>
      </c>
      <c r="E316" s="186" t="s">
        <v>1</v>
      </c>
      <c r="F316" s="187" t="s">
        <v>452</v>
      </c>
      <c r="G316" s="13"/>
      <c r="H316" s="188">
        <v>1.1519999999999999</v>
      </c>
      <c r="I316" s="189"/>
      <c r="J316" s="13"/>
      <c r="K316" s="13"/>
      <c r="L316" s="184"/>
      <c r="M316" s="190"/>
      <c r="N316" s="191"/>
      <c r="O316" s="191"/>
      <c r="P316" s="191"/>
      <c r="Q316" s="191"/>
      <c r="R316" s="191"/>
      <c r="S316" s="191"/>
      <c r="T316" s="19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6" t="s">
        <v>144</v>
      </c>
      <c r="AU316" s="186" t="s">
        <v>84</v>
      </c>
      <c r="AV316" s="13" t="s">
        <v>84</v>
      </c>
      <c r="AW316" s="13" t="s">
        <v>30</v>
      </c>
      <c r="AX316" s="13" t="s">
        <v>74</v>
      </c>
      <c r="AY316" s="186" t="s">
        <v>119</v>
      </c>
    </row>
    <row r="317" s="15" customFormat="1">
      <c r="A317" s="15"/>
      <c r="B317" s="211"/>
      <c r="C317" s="15"/>
      <c r="D317" s="185" t="s">
        <v>144</v>
      </c>
      <c r="E317" s="212" t="s">
        <v>1</v>
      </c>
      <c r="F317" s="213" t="s">
        <v>453</v>
      </c>
      <c r="G317" s="15"/>
      <c r="H317" s="212" t="s">
        <v>1</v>
      </c>
      <c r="I317" s="214"/>
      <c r="J317" s="15"/>
      <c r="K317" s="15"/>
      <c r="L317" s="211"/>
      <c r="M317" s="215"/>
      <c r="N317" s="216"/>
      <c r="O317" s="216"/>
      <c r="P317" s="216"/>
      <c r="Q317" s="216"/>
      <c r="R317" s="216"/>
      <c r="S317" s="216"/>
      <c r="T317" s="217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12" t="s">
        <v>144</v>
      </c>
      <c r="AU317" s="212" t="s">
        <v>84</v>
      </c>
      <c r="AV317" s="15" t="s">
        <v>82</v>
      </c>
      <c r="AW317" s="15" t="s">
        <v>30</v>
      </c>
      <c r="AX317" s="15" t="s">
        <v>74</v>
      </c>
      <c r="AY317" s="212" t="s">
        <v>119</v>
      </c>
    </row>
    <row r="318" s="13" customFormat="1">
      <c r="A318" s="13"/>
      <c r="B318" s="184"/>
      <c r="C318" s="13"/>
      <c r="D318" s="185" t="s">
        <v>144</v>
      </c>
      <c r="E318" s="186" t="s">
        <v>1</v>
      </c>
      <c r="F318" s="187" t="s">
        <v>454</v>
      </c>
      <c r="G318" s="13"/>
      <c r="H318" s="188">
        <v>1</v>
      </c>
      <c r="I318" s="189"/>
      <c r="J318" s="13"/>
      <c r="K318" s="13"/>
      <c r="L318" s="184"/>
      <c r="M318" s="190"/>
      <c r="N318" s="191"/>
      <c r="O318" s="191"/>
      <c r="P318" s="191"/>
      <c r="Q318" s="191"/>
      <c r="R318" s="191"/>
      <c r="S318" s="191"/>
      <c r="T318" s="19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6" t="s">
        <v>144</v>
      </c>
      <c r="AU318" s="186" t="s">
        <v>84</v>
      </c>
      <c r="AV318" s="13" t="s">
        <v>84</v>
      </c>
      <c r="AW318" s="13" t="s">
        <v>30</v>
      </c>
      <c r="AX318" s="13" t="s">
        <v>74</v>
      </c>
      <c r="AY318" s="186" t="s">
        <v>119</v>
      </c>
    </row>
    <row r="319" s="15" customFormat="1">
      <c r="A319" s="15"/>
      <c r="B319" s="211"/>
      <c r="C319" s="15"/>
      <c r="D319" s="185" t="s">
        <v>144</v>
      </c>
      <c r="E319" s="212" t="s">
        <v>1</v>
      </c>
      <c r="F319" s="213" t="s">
        <v>455</v>
      </c>
      <c r="G319" s="15"/>
      <c r="H319" s="212" t="s">
        <v>1</v>
      </c>
      <c r="I319" s="214"/>
      <c r="J319" s="15"/>
      <c r="K319" s="15"/>
      <c r="L319" s="211"/>
      <c r="M319" s="215"/>
      <c r="N319" s="216"/>
      <c r="O319" s="216"/>
      <c r="P319" s="216"/>
      <c r="Q319" s="216"/>
      <c r="R319" s="216"/>
      <c r="S319" s="216"/>
      <c r="T319" s="21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12" t="s">
        <v>144</v>
      </c>
      <c r="AU319" s="212" t="s">
        <v>84</v>
      </c>
      <c r="AV319" s="15" t="s">
        <v>82</v>
      </c>
      <c r="AW319" s="15" t="s">
        <v>30</v>
      </c>
      <c r="AX319" s="15" t="s">
        <v>74</v>
      </c>
      <c r="AY319" s="212" t="s">
        <v>119</v>
      </c>
    </row>
    <row r="320" s="13" customFormat="1">
      <c r="A320" s="13"/>
      <c r="B320" s="184"/>
      <c r="C320" s="13"/>
      <c r="D320" s="185" t="s">
        <v>144</v>
      </c>
      <c r="E320" s="186" t="s">
        <v>1</v>
      </c>
      <c r="F320" s="187" t="s">
        <v>456</v>
      </c>
      <c r="G320" s="13"/>
      <c r="H320" s="188">
        <v>0.69999999999999996</v>
      </c>
      <c r="I320" s="189"/>
      <c r="J320" s="13"/>
      <c r="K320" s="13"/>
      <c r="L320" s="184"/>
      <c r="M320" s="190"/>
      <c r="N320" s="191"/>
      <c r="O320" s="191"/>
      <c r="P320" s="191"/>
      <c r="Q320" s="191"/>
      <c r="R320" s="191"/>
      <c r="S320" s="191"/>
      <c r="T320" s="19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6" t="s">
        <v>144</v>
      </c>
      <c r="AU320" s="186" t="s">
        <v>84</v>
      </c>
      <c r="AV320" s="13" t="s">
        <v>84</v>
      </c>
      <c r="AW320" s="13" t="s">
        <v>30</v>
      </c>
      <c r="AX320" s="13" t="s">
        <v>74</v>
      </c>
      <c r="AY320" s="186" t="s">
        <v>119</v>
      </c>
    </row>
    <row r="321" s="14" customFormat="1">
      <c r="A321" s="14"/>
      <c r="B321" s="193"/>
      <c r="C321" s="14"/>
      <c r="D321" s="185" t="s">
        <v>144</v>
      </c>
      <c r="E321" s="194" t="s">
        <v>1</v>
      </c>
      <c r="F321" s="195" t="s">
        <v>145</v>
      </c>
      <c r="G321" s="14"/>
      <c r="H321" s="196">
        <v>2.8519999999999999</v>
      </c>
      <c r="I321" s="197"/>
      <c r="J321" s="14"/>
      <c r="K321" s="14"/>
      <c r="L321" s="193"/>
      <c r="M321" s="198"/>
      <c r="N321" s="199"/>
      <c r="O321" s="199"/>
      <c r="P321" s="199"/>
      <c r="Q321" s="199"/>
      <c r="R321" s="199"/>
      <c r="S321" s="199"/>
      <c r="T321" s="20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4" t="s">
        <v>144</v>
      </c>
      <c r="AU321" s="194" t="s">
        <v>84</v>
      </c>
      <c r="AV321" s="14" t="s">
        <v>126</v>
      </c>
      <c r="AW321" s="14" t="s">
        <v>30</v>
      </c>
      <c r="AX321" s="14" t="s">
        <v>82</v>
      </c>
      <c r="AY321" s="194" t="s">
        <v>119</v>
      </c>
    </row>
    <row r="322" s="2" customFormat="1" ht="62.7" customHeight="1">
      <c r="A322" s="37"/>
      <c r="B322" s="170"/>
      <c r="C322" s="171" t="s">
        <v>457</v>
      </c>
      <c r="D322" s="171" t="s">
        <v>121</v>
      </c>
      <c r="E322" s="172" t="s">
        <v>458</v>
      </c>
      <c r="F322" s="173" t="s">
        <v>459</v>
      </c>
      <c r="G322" s="174" t="s">
        <v>197</v>
      </c>
      <c r="H322" s="175">
        <v>32</v>
      </c>
      <c r="I322" s="176"/>
      <c r="J322" s="177">
        <f>ROUND(I322*H322,2)</f>
        <v>0</v>
      </c>
      <c r="K322" s="173" t="s">
        <v>125</v>
      </c>
      <c r="L322" s="38"/>
      <c r="M322" s="178" t="s">
        <v>1</v>
      </c>
      <c r="N322" s="179" t="s">
        <v>39</v>
      </c>
      <c r="O322" s="76"/>
      <c r="P322" s="180">
        <f>O322*H322</f>
        <v>0</v>
      </c>
      <c r="Q322" s="180">
        <v>0</v>
      </c>
      <c r="R322" s="180">
        <f>Q322*H322</f>
        <v>0</v>
      </c>
      <c r="S322" s="180">
        <v>0</v>
      </c>
      <c r="T322" s="18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2" t="s">
        <v>198</v>
      </c>
      <c r="AT322" s="182" t="s">
        <v>121</v>
      </c>
      <c r="AU322" s="182" t="s">
        <v>84</v>
      </c>
      <c r="AY322" s="18" t="s">
        <v>119</v>
      </c>
      <c r="BE322" s="183">
        <f>IF(N322="základní",J322,0)</f>
        <v>0</v>
      </c>
      <c r="BF322" s="183">
        <f>IF(N322="snížená",J322,0)</f>
        <v>0</v>
      </c>
      <c r="BG322" s="183">
        <f>IF(N322="zákl. přenesená",J322,0)</f>
        <v>0</v>
      </c>
      <c r="BH322" s="183">
        <f>IF(N322="sníž. přenesená",J322,0)</f>
        <v>0</v>
      </c>
      <c r="BI322" s="183">
        <f>IF(N322="nulová",J322,0)</f>
        <v>0</v>
      </c>
      <c r="BJ322" s="18" t="s">
        <v>82</v>
      </c>
      <c r="BK322" s="183">
        <f>ROUND(I322*H322,2)</f>
        <v>0</v>
      </c>
      <c r="BL322" s="18" t="s">
        <v>198</v>
      </c>
      <c r="BM322" s="182" t="s">
        <v>460</v>
      </c>
    </row>
    <row r="323" s="13" customFormat="1">
      <c r="A323" s="13"/>
      <c r="B323" s="184"/>
      <c r="C323" s="13"/>
      <c r="D323" s="185" t="s">
        <v>144</v>
      </c>
      <c r="E323" s="186" t="s">
        <v>1</v>
      </c>
      <c r="F323" s="187" t="s">
        <v>216</v>
      </c>
      <c r="G323" s="13"/>
      <c r="H323" s="188">
        <v>32</v>
      </c>
      <c r="I323" s="189"/>
      <c r="J323" s="13"/>
      <c r="K323" s="13"/>
      <c r="L323" s="184"/>
      <c r="M323" s="190"/>
      <c r="N323" s="191"/>
      <c r="O323" s="191"/>
      <c r="P323" s="191"/>
      <c r="Q323" s="191"/>
      <c r="R323" s="191"/>
      <c r="S323" s="191"/>
      <c r="T323" s="19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6" t="s">
        <v>144</v>
      </c>
      <c r="AU323" s="186" t="s">
        <v>84</v>
      </c>
      <c r="AV323" s="13" t="s">
        <v>84</v>
      </c>
      <c r="AW323" s="13" t="s">
        <v>30</v>
      </c>
      <c r="AX323" s="13" t="s">
        <v>74</v>
      </c>
      <c r="AY323" s="186" t="s">
        <v>119</v>
      </c>
    </row>
    <row r="324" s="14" customFormat="1">
      <c r="A324" s="14"/>
      <c r="B324" s="193"/>
      <c r="C324" s="14"/>
      <c r="D324" s="185" t="s">
        <v>144</v>
      </c>
      <c r="E324" s="194" t="s">
        <v>1</v>
      </c>
      <c r="F324" s="195" t="s">
        <v>145</v>
      </c>
      <c r="G324" s="14"/>
      <c r="H324" s="196">
        <v>32</v>
      </c>
      <c r="I324" s="197"/>
      <c r="J324" s="14"/>
      <c r="K324" s="14"/>
      <c r="L324" s="193"/>
      <c r="M324" s="198"/>
      <c r="N324" s="199"/>
      <c r="O324" s="199"/>
      <c r="P324" s="199"/>
      <c r="Q324" s="199"/>
      <c r="R324" s="199"/>
      <c r="S324" s="199"/>
      <c r="T324" s="20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4" t="s">
        <v>144</v>
      </c>
      <c r="AU324" s="194" t="s">
        <v>84</v>
      </c>
      <c r="AV324" s="14" t="s">
        <v>126</v>
      </c>
      <c r="AW324" s="14" t="s">
        <v>30</v>
      </c>
      <c r="AX324" s="14" t="s">
        <v>82</v>
      </c>
      <c r="AY324" s="194" t="s">
        <v>119</v>
      </c>
    </row>
    <row r="325" s="2" customFormat="1" ht="44.25" customHeight="1">
      <c r="A325" s="37"/>
      <c r="B325" s="170"/>
      <c r="C325" s="171" t="s">
        <v>319</v>
      </c>
      <c r="D325" s="171" t="s">
        <v>121</v>
      </c>
      <c r="E325" s="172" t="s">
        <v>461</v>
      </c>
      <c r="F325" s="173" t="s">
        <v>462</v>
      </c>
      <c r="G325" s="174" t="s">
        <v>197</v>
      </c>
      <c r="H325" s="175">
        <v>32</v>
      </c>
      <c r="I325" s="176"/>
      <c r="J325" s="177">
        <f>ROUND(I325*H325,2)</f>
        <v>0</v>
      </c>
      <c r="K325" s="173" t="s">
        <v>125</v>
      </c>
      <c r="L325" s="38"/>
      <c r="M325" s="178" t="s">
        <v>1</v>
      </c>
      <c r="N325" s="179" t="s">
        <v>39</v>
      </c>
      <c r="O325" s="76"/>
      <c r="P325" s="180">
        <f>O325*H325</f>
        <v>0</v>
      </c>
      <c r="Q325" s="180">
        <v>0.26000000000000001</v>
      </c>
      <c r="R325" s="180">
        <f>Q325*H325</f>
        <v>8.3200000000000003</v>
      </c>
      <c r="S325" s="180">
        <v>0</v>
      </c>
      <c r="T325" s="18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2" t="s">
        <v>198</v>
      </c>
      <c r="AT325" s="182" t="s">
        <v>121</v>
      </c>
      <c r="AU325" s="182" t="s">
        <v>84</v>
      </c>
      <c r="AY325" s="18" t="s">
        <v>119</v>
      </c>
      <c r="BE325" s="183">
        <f>IF(N325="základní",J325,0)</f>
        <v>0</v>
      </c>
      <c r="BF325" s="183">
        <f>IF(N325="snížená",J325,0)</f>
        <v>0</v>
      </c>
      <c r="BG325" s="183">
        <f>IF(N325="zákl. přenesená",J325,0)</f>
        <v>0</v>
      </c>
      <c r="BH325" s="183">
        <f>IF(N325="sníž. přenesená",J325,0)</f>
        <v>0</v>
      </c>
      <c r="BI325" s="183">
        <f>IF(N325="nulová",J325,0)</f>
        <v>0</v>
      </c>
      <c r="BJ325" s="18" t="s">
        <v>82</v>
      </c>
      <c r="BK325" s="183">
        <f>ROUND(I325*H325,2)</f>
        <v>0</v>
      </c>
      <c r="BL325" s="18" t="s">
        <v>198</v>
      </c>
      <c r="BM325" s="182" t="s">
        <v>463</v>
      </c>
    </row>
    <row r="326" s="15" customFormat="1">
      <c r="A326" s="15"/>
      <c r="B326" s="211"/>
      <c r="C326" s="15"/>
      <c r="D326" s="185" t="s">
        <v>144</v>
      </c>
      <c r="E326" s="212" t="s">
        <v>1</v>
      </c>
      <c r="F326" s="213" t="s">
        <v>464</v>
      </c>
      <c r="G326" s="15"/>
      <c r="H326" s="212" t="s">
        <v>1</v>
      </c>
      <c r="I326" s="214"/>
      <c r="J326" s="15"/>
      <c r="K326" s="15"/>
      <c r="L326" s="211"/>
      <c r="M326" s="215"/>
      <c r="N326" s="216"/>
      <c r="O326" s="216"/>
      <c r="P326" s="216"/>
      <c r="Q326" s="216"/>
      <c r="R326" s="216"/>
      <c r="S326" s="216"/>
      <c r="T326" s="21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12" t="s">
        <v>144</v>
      </c>
      <c r="AU326" s="212" t="s">
        <v>84</v>
      </c>
      <c r="AV326" s="15" t="s">
        <v>82</v>
      </c>
      <c r="AW326" s="15" t="s">
        <v>30</v>
      </c>
      <c r="AX326" s="15" t="s">
        <v>74</v>
      </c>
      <c r="AY326" s="212" t="s">
        <v>119</v>
      </c>
    </row>
    <row r="327" s="13" customFormat="1">
      <c r="A327" s="13"/>
      <c r="B327" s="184"/>
      <c r="C327" s="13"/>
      <c r="D327" s="185" t="s">
        <v>144</v>
      </c>
      <c r="E327" s="186" t="s">
        <v>1</v>
      </c>
      <c r="F327" s="187" t="s">
        <v>216</v>
      </c>
      <c r="G327" s="13"/>
      <c r="H327" s="188">
        <v>32</v>
      </c>
      <c r="I327" s="189"/>
      <c r="J327" s="13"/>
      <c r="K327" s="13"/>
      <c r="L327" s="184"/>
      <c r="M327" s="190"/>
      <c r="N327" s="191"/>
      <c r="O327" s="191"/>
      <c r="P327" s="191"/>
      <c r="Q327" s="191"/>
      <c r="R327" s="191"/>
      <c r="S327" s="191"/>
      <c r="T327" s="19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6" t="s">
        <v>144</v>
      </c>
      <c r="AU327" s="186" t="s">
        <v>84</v>
      </c>
      <c r="AV327" s="13" t="s">
        <v>84</v>
      </c>
      <c r="AW327" s="13" t="s">
        <v>30</v>
      </c>
      <c r="AX327" s="13" t="s">
        <v>74</v>
      </c>
      <c r="AY327" s="186" t="s">
        <v>119</v>
      </c>
    </row>
    <row r="328" s="14" customFormat="1">
      <c r="A328" s="14"/>
      <c r="B328" s="193"/>
      <c r="C328" s="14"/>
      <c r="D328" s="185" t="s">
        <v>144</v>
      </c>
      <c r="E328" s="194" t="s">
        <v>1</v>
      </c>
      <c r="F328" s="195" t="s">
        <v>145</v>
      </c>
      <c r="G328" s="14"/>
      <c r="H328" s="196">
        <v>32</v>
      </c>
      <c r="I328" s="197"/>
      <c r="J328" s="14"/>
      <c r="K328" s="14"/>
      <c r="L328" s="193"/>
      <c r="M328" s="198"/>
      <c r="N328" s="199"/>
      <c r="O328" s="199"/>
      <c r="P328" s="199"/>
      <c r="Q328" s="199"/>
      <c r="R328" s="199"/>
      <c r="S328" s="199"/>
      <c r="T328" s="20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194" t="s">
        <v>144</v>
      </c>
      <c r="AU328" s="194" t="s">
        <v>84</v>
      </c>
      <c r="AV328" s="14" t="s">
        <v>126</v>
      </c>
      <c r="AW328" s="14" t="s">
        <v>30</v>
      </c>
      <c r="AX328" s="14" t="s">
        <v>82</v>
      </c>
      <c r="AY328" s="194" t="s">
        <v>119</v>
      </c>
    </row>
    <row r="329" s="2" customFormat="1" ht="44.25" customHeight="1">
      <c r="A329" s="37"/>
      <c r="B329" s="170"/>
      <c r="C329" s="171" t="s">
        <v>465</v>
      </c>
      <c r="D329" s="171" t="s">
        <v>121</v>
      </c>
      <c r="E329" s="172" t="s">
        <v>466</v>
      </c>
      <c r="F329" s="173" t="s">
        <v>467</v>
      </c>
      <c r="G329" s="174" t="s">
        <v>197</v>
      </c>
      <c r="H329" s="175">
        <v>32</v>
      </c>
      <c r="I329" s="176"/>
      <c r="J329" s="177">
        <f>ROUND(I329*H329,2)</f>
        <v>0</v>
      </c>
      <c r="K329" s="173" t="s">
        <v>125</v>
      </c>
      <c r="L329" s="38"/>
      <c r="M329" s="178" t="s">
        <v>1</v>
      </c>
      <c r="N329" s="179" t="s">
        <v>39</v>
      </c>
      <c r="O329" s="76"/>
      <c r="P329" s="180">
        <f>O329*H329</f>
        <v>0</v>
      </c>
      <c r="Q329" s="180">
        <v>9.1799999999999995E-05</v>
      </c>
      <c r="R329" s="180">
        <f>Q329*H329</f>
        <v>0.0029375999999999998</v>
      </c>
      <c r="S329" s="180">
        <v>0</v>
      </c>
      <c r="T329" s="18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2" t="s">
        <v>198</v>
      </c>
      <c r="AT329" s="182" t="s">
        <v>121</v>
      </c>
      <c r="AU329" s="182" t="s">
        <v>84</v>
      </c>
      <c r="AY329" s="18" t="s">
        <v>119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8" t="s">
        <v>82</v>
      </c>
      <c r="BK329" s="183">
        <f>ROUND(I329*H329,2)</f>
        <v>0</v>
      </c>
      <c r="BL329" s="18" t="s">
        <v>198</v>
      </c>
      <c r="BM329" s="182" t="s">
        <v>468</v>
      </c>
    </row>
    <row r="330" s="15" customFormat="1">
      <c r="A330" s="15"/>
      <c r="B330" s="211"/>
      <c r="C330" s="15"/>
      <c r="D330" s="185" t="s">
        <v>144</v>
      </c>
      <c r="E330" s="212" t="s">
        <v>1</v>
      </c>
      <c r="F330" s="213" t="s">
        <v>469</v>
      </c>
      <c r="G330" s="15"/>
      <c r="H330" s="212" t="s">
        <v>1</v>
      </c>
      <c r="I330" s="214"/>
      <c r="J330" s="15"/>
      <c r="K330" s="15"/>
      <c r="L330" s="211"/>
      <c r="M330" s="215"/>
      <c r="N330" s="216"/>
      <c r="O330" s="216"/>
      <c r="P330" s="216"/>
      <c r="Q330" s="216"/>
      <c r="R330" s="216"/>
      <c r="S330" s="216"/>
      <c r="T330" s="217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12" t="s">
        <v>144</v>
      </c>
      <c r="AU330" s="212" t="s">
        <v>84</v>
      </c>
      <c r="AV330" s="15" t="s">
        <v>82</v>
      </c>
      <c r="AW330" s="15" t="s">
        <v>30</v>
      </c>
      <c r="AX330" s="15" t="s">
        <v>74</v>
      </c>
      <c r="AY330" s="212" t="s">
        <v>119</v>
      </c>
    </row>
    <row r="331" s="13" customFormat="1">
      <c r="A331" s="13"/>
      <c r="B331" s="184"/>
      <c r="C331" s="13"/>
      <c r="D331" s="185" t="s">
        <v>144</v>
      </c>
      <c r="E331" s="186" t="s">
        <v>1</v>
      </c>
      <c r="F331" s="187" t="s">
        <v>216</v>
      </c>
      <c r="G331" s="13"/>
      <c r="H331" s="188">
        <v>32</v>
      </c>
      <c r="I331" s="189"/>
      <c r="J331" s="13"/>
      <c r="K331" s="13"/>
      <c r="L331" s="184"/>
      <c r="M331" s="190"/>
      <c r="N331" s="191"/>
      <c r="O331" s="191"/>
      <c r="P331" s="191"/>
      <c r="Q331" s="191"/>
      <c r="R331" s="191"/>
      <c r="S331" s="191"/>
      <c r="T331" s="19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6" t="s">
        <v>144</v>
      </c>
      <c r="AU331" s="186" t="s">
        <v>84</v>
      </c>
      <c r="AV331" s="13" t="s">
        <v>84</v>
      </c>
      <c r="AW331" s="13" t="s">
        <v>30</v>
      </c>
      <c r="AX331" s="13" t="s">
        <v>74</v>
      </c>
      <c r="AY331" s="186" t="s">
        <v>119</v>
      </c>
    </row>
    <row r="332" s="14" customFormat="1">
      <c r="A332" s="14"/>
      <c r="B332" s="193"/>
      <c r="C332" s="14"/>
      <c r="D332" s="185" t="s">
        <v>144</v>
      </c>
      <c r="E332" s="194" t="s">
        <v>1</v>
      </c>
      <c r="F332" s="195" t="s">
        <v>145</v>
      </c>
      <c r="G332" s="14"/>
      <c r="H332" s="196">
        <v>32</v>
      </c>
      <c r="I332" s="197"/>
      <c r="J332" s="14"/>
      <c r="K332" s="14"/>
      <c r="L332" s="193"/>
      <c r="M332" s="198"/>
      <c r="N332" s="199"/>
      <c r="O332" s="199"/>
      <c r="P332" s="199"/>
      <c r="Q332" s="199"/>
      <c r="R332" s="199"/>
      <c r="S332" s="199"/>
      <c r="T332" s="20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4" t="s">
        <v>144</v>
      </c>
      <c r="AU332" s="194" t="s">
        <v>84</v>
      </c>
      <c r="AV332" s="14" t="s">
        <v>126</v>
      </c>
      <c r="AW332" s="14" t="s">
        <v>30</v>
      </c>
      <c r="AX332" s="14" t="s">
        <v>82</v>
      </c>
      <c r="AY332" s="194" t="s">
        <v>119</v>
      </c>
    </row>
    <row r="333" s="2" customFormat="1" ht="16.5" customHeight="1">
      <c r="A333" s="37"/>
      <c r="B333" s="170"/>
      <c r="C333" s="201" t="s">
        <v>322</v>
      </c>
      <c r="D333" s="201" t="s">
        <v>146</v>
      </c>
      <c r="E333" s="202" t="s">
        <v>470</v>
      </c>
      <c r="F333" s="203" t="s">
        <v>471</v>
      </c>
      <c r="G333" s="204" t="s">
        <v>197</v>
      </c>
      <c r="H333" s="205">
        <v>77</v>
      </c>
      <c r="I333" s="206"/>
      <c r="J333" s="207">
        <f>ROUND(I333*H333,2)</f>
        <v>0</v>
      </c>
      <c r="K333" s="203" t="s">
        <v>125</v>
      </c>
      <c r="L333" s="208"/>
      <c r="M333" s="209" t="s">
        <v>1</v>
      </c>
      <c r="N333" s="210" t="s">
        <v>39</v>
      </c>
      <c r="O333" s="76"/>
      <c r="P333" s="180">
        <f>O333*H333</f>
        <v>0</v>
      </c>
      <c r="Q333" s="180">
        <v>2.0000000000000002E-05</v>
      </c>
      <c r="R333" s="180">
        <f>Q333*H333</f>
        <v>0.0015400000000000001</v>
      </c>
      <c r="S333" s="180">
        <v>0</v>
      </c>
      <c r="T333" s="18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2" t="s">
        <v>204</v>
      </c>
      <c r="AT333" s="182" t="s">
        <v>146</v>
      </c>
      <c r="AU333" s="182" t="s">
        <v>84</v>
      </c>
      <c r="AY333" s="18" t="s">
        <v>119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8" t="s">
        <v>82</v>
      </c>
      <c r="BK333" s="183">
        <f>ROUND(I333*H333,2)</f>
        <v>0</v>
      </c>
      <c r="BL333" s="18" t="s">
        <v>198</v>
      </c>
      <c r="BM333" s="182" t="s">
        <v>472</v>
      </c>
    </row>
    <row r="334" s="2" customFormat="1" ht="24.15" customHeight="1">
      <c r="A334" s="37"/>
      <c r="B334" s="170"/>
      <c r="C334" s="171" t="s">
        <v>473</v>
      </c>
      <c r="D334" s="171" t="s">
        <v>121</v>
      </c>
      <c r="E334" s="172" t="s">
        <v>474</v>
      </c>
      <c r="F334" s="173" t="s">
        <v>475</v>
      </c>
      <c r="G334" s="174" t="s">
        <v>197</v>
      </c>
      <c r="H334" s="175">
        <v>38.5</v>
      </c>
      <c r="I334" s="176"/>
      <c r="J334" s="177">
        <f>ROUND(I334*H334,2)</f>
        <v>0</v>
      </c>
      <c r="K334" s="173" t="s">
        <v>125</v>
      </c>
      <c r="L334" s="38"/>
      <c r="M334" s="178" t="s">
        <v>1</v>
      </c>
      <c r="N334" s="179" t="s">
        <v>39</v>
      </c>
      <c r="O334" s="76"/>
      <c r="P334" s="180">
        <f>O334*H334</f>
        <v>0</v>
      </c>
      <c r="Q334" s="180">
        <v>0</v>
      </c>
      <c r="R334" s="180">
        <f>Q334*H334</f>
        <v>0</v>
      </c>
      <c r="S334" s="180">
        <v>0</v>
      </c>
      <c r="T334" s="18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2" t="s">
        <v>198</v>
      </c>
      <c r="AT334" s="182" t="s">
        <v>121</v>
      </c>
      <c r="AU334" s="182" t="s">
        <v>84</v>
      </c>
      <c r="AY334" s="18" t="s">
        <v>119</v>
      </c>
      <c r="BE334" s="183">
        <f>IF(N334="základní",J334,0)</f>
        <v>0</v>
      </c>
      <c r="BF334" s="183">
        <f>IF(N334="snížená",J334,0)</f>
        <v>0</v>
      </c>
      <c r="BG334" s="183">
        <f>IF(N334="zákl. přenesená",J334,0)</f>
        <v>0</v>
      </c>
      <c r="BH334" s="183">
        <f>IF(N334="sníž. přenesená",J334,0)</f>
        <v>0</v>
      </c>
      <c r="BI334" s="183">
        <f>IF(N334="nulová",J334,0)</f>
        <v>0</v>
      </c>
      <c r="BJ334" s="18" t="s">
        <v>82</v>
      </c>
      <c r="BK334" s="183">
        <f>ROUND(I334*H334,2)</f>
        <v>0</v>
      </c>
      <c r="BL334" s="18" t="s">
        <v>198</v>
      </c>
      <c r="BM334" s="182" t="s">
        <v>476</v>
      </c>
    </row>
    <row r="335" s="2" customFormat="1" ht="21.75" customHeight="1">
      <c r="A335" s="37"/>
      <c r="B335" s="170"/>
      <c r="C335" s="171" t="s">
        <v>326</v>
      </c>
      <c r="D335" s="171" t="s">
        <v>121</v>
      </c>
      <c r="E335" s="172" t="s">
        <v>477</v>
      </c>
      <c r="F335" s="173" t="s">
        <v>478</v>
      </c>
      <c r="G335" s="174" t="s">
        <v>479</v>
      </c>
      <c r="H335" s="175">
        <v>0.035000000000000003</v>
      </c>
      <c r="I335" s="176"/>
      <c r="J335" s="177">
        <f>ROUND(I335*H335,2)</f>
        <v>0</v>
      </c>
      <c r="K335" s="173" t="s">
        <v>125</v>
      </c>
      <c r="L335" s="38"/>
      <c r="M335" s="178" t="s">
        <v>1</v>
      </c>
      <c r="N335" s="179" t="s">
        <v>39</v>
      </c>
      <c r="O335" s="76"/>
      <c r="P335" s="180">
        <f>O335*H335</f>
        <v>0</v>
      </c>
      <c r="Q335" s="180">
        <v>0</v>
      </c>
      <c r="R335" s="180">
        <f>Q335*H335</f>
        <v>0</v>
      </c>
      <c r="S335" s="180">
        <v>0</v>
      </c>
      <c r="T335" s="18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2" t="s">
        <v>198</v>
      </c>
      <c r="AT335" s="182" t="s">
        <v>121</v>
      </c>
      <c r="AU335" s="182" t="s">
        <v>84</v>
      </c>
      <c r="AY335" s="18" t="s">
        <v>119</v>
      </c>
      <c r="BE335" s="183">
        <f>IF(N335="základní",J335,0)</f>
        <v>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8" t="s">
        <v>82</v>
      </c>
      <c r="BK335" s="183">
        <f>ROUND(I335*H335,2)</f>
        <v>0</v>
      </c>
      <c r="BL335" s="18" t="s">
        <v>198</v>
      </c>
      <c r="BM335" s="182" t="s">
        <v>480</v>
      </c>
    </row>
    <row r="336" s="13" customFormat="1">
      <c r="A336" s="13"/>
      <c r="B336" s="184"/>
      <c r="C336" s="13"/>
      <c r="D336" s="185" t="s">
        <v>144</v>
      </c>
      <c r="E336" s="186" t="s">
        <v>1</v>
      </c>
      <c r="F336" s="187" t="s">
        <v>481</v>
      </c>
      <c r="G336" s="13"/>
      <c r="H336" s="188">
        <v>0.035000000000000003</v>
      </c>
      <c r="I336" s="189"/>
      <c r="J336" s="13"/>
      <c r="K336" s="13"/>
      <c r="L336" s="184"/>
      <c r="M336" s="190"/>
      <c r="N336" s="191"/>
      <c r="O336" s="191"/>
      <c r="P336" s="191"/>
      <c r="Q336" s="191"/>
      <c r="R336" s="191"/>
      <c r="S336" s="191"/>
      <c r="T336" s="19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6" t="s">
        <v>144</v>
      </c>
      <c r="AU336" s="186" t="s">
        <v>84</v>
      </c>
      <c r="AV336" s="13" t="s">
        <v>84</v>
      </c>
      <c r="AW336" s="13" t="s">
        <v>30</v>
      </c>
      <c r="AX336" s="13" t="s">
        <v>74</v>
      </c>
      <c r="AY336" s="186" t="s">
        <v>119</v>
      </c>
    </row>
    <row r="337" s="14" customFormat="1">
      <c r="A337" s="14"/>
      <c r="B337" s="193"/>
      <c r="C337" s="14"/>
      <c r="D337" s="185" t="s">
        <v>144</v>
      </c>
      <c r="E337" s="194" t="s">
        <v>1</v>
      </c>
      <c r="F337" s="195" t="s">
        <v>145</v>
      </c>
      <c r="G337" s="14"/>
      <c r="H337" s="196">
        <v>0.035000000000000003</v>
      </c>
      <c r="I337" s="197"/>
      <c r="J337" s="14"/>
      <c r="K337" s="14"/>
      <c r="L337" s="193"/>
      <c r="M337" s="198"/>
      <c r="N337" s="199"/>
      <c r="O337" s="199"/>
      <c r="P337" s="199"/>
      <c r="Q337" s="199"/>
      <c r="R337" s="199"/>
      <c r="S337" s="199"/>
      <c r="T337" s="20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4" t="s">
        <v>144</v>
      </c>
      <c r="AU337" s="194" t="s">
        <v>84</v>
      </c>
      <c r="AV337" s="14" t="s">
        <v>126</v>
      </c>
      <c r="AW337" s="14" t="s">
        <v>30</v>
      </c>
      <c r="AX337" s="14" t="s">
        <v>82</v>
      </c>
      <c r="AY337" s="194" t="s">
        <v>119</v>
      </c>
    </row>
    <row r="338" s="2" customFormat="1" ht="33" customHeight="1">
      <c r="A338" s="37"/>
      <c r="B338" s="170"/>
      <c r="C338" s="201" t="s">
        <v>482</v>
      </c>
      <c r="D338" s="201" t="s">
        <v>146</v>
      </c>
      <c r="E338" s="202" t="s">
        <v>483</v>
      </c>
      <c r="F338" s="203" t="s">
        <v>484</v>
      </c>
      <c r="G338" s="204" t="s">
        <v>197</v>
      </c>
      <c r="H338" s="205">
        <v>60</v>
      </c>
      <c r="I338" s="206"/>
      <c r="J338" s="207">
        <f>ROUND(I338*H338,2)</f>
        <v>0</v>
      </c>
      <c r="K338" s="203" t="s">
        <v>125</v>
      </c>
      <c r="L338" s="208"/>
      <c r="M338" s="209" t="s">
        <v>1</v>
      </c>
      <c r="N338" s="210" t="s">
        <v>39</v>
      </c>
      <c r="O338" s="76"/>
      <c r="P338" s="180">
        <f>O338*H338</f>
        <v>0</v>
      </c>
      <c r="Q338" s="180">
        <v>0.00068999999999999997</v>
      </c>
      <c r="R338" s="180">
        <f>Q338*H338</f>
        <v>0.041399999999999999</v>
      </c>
      <c r="S338" s="180">
        <v>0</v>
      </c>
      <c r="T338" s="18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82" t="s">
        <v>204</v>
      </c>
      <c r="AT338" s="182" t="s">
        <v>146</v>
      </c>
      <c r="AU338" s="182" t="s">
        <v>84</v>
      </c>
      <c r="AY338" s="18" t="s">
        <v>119</v>
      </c>
      <c r="BE338" s="183">
        <f>IF(N338="základní",J338,0)</f>
        <v>0</v>
      </c>
      <c r="BF338" s="183">
        <f>IF(N338="snížená",J338,0)</f>
        <v>0</v>
      </c>
      <c r="BG338" s="183">
        <f>IF(N338="zákl. přenesená",J338,0)</f>
        <v>0</v>
      </c>
      <c r="BH338" s="183">
        <f>IF(N338="sníž. přenesená",J338,0)</f>
        <v>0</v>
      </c>
      <c r="BI338" s="183">
        <f>IF(N338="nulová",J338,0)</f>
        <v>0</v>
      </c>
      <c r="BJ338" s="18" t="s">
        <v>82</v>
      </c>
      <c r="BK338" s="183">
        <f>ROUND(I338*H338,2)</f>
        <v>0</v>
      </c>
      <c r="BL338" s="18" t="s">
        <v>198</v>
      </c>
      <c r="BM338" s="182" t="s">
        <v>485</v>
      </c>
    </row>
    <row r="339" s="2" customFormat="1" ht="37.8" customHeight="1">
      <c r="A339" s="37"/>
      <c r="B339" s="170"/>
      <c r="C339" s="171" t="s">
        <v>328</v>
      </c>
      <c r="D339" s="171" t="s">
        <v>121</v>
      </c>
      <c r="E339" s="172" t="s">
        <v>486</v>
      </c>
      <c r="F339" s="173" t="s">
        <v>487</v>
      </c>
      <c r="G339" s="174" t="s">
        <v>197</v>
      </c>
      <c r="H339" s="175">
        <v>32</v>
      </c>
      <c r="I339" s="176"/>
      <c r="J339" s="177">
        <f>ROUND(I339*H339,2)</f>
        <v>0</v>
      </c>
      <c r="K339" s="173" t="s">
        <v>125</v>
      </c>
      <c r="L339" s="38"/>
      <c r="M339" s="178" t="s">
        <v>1</v>
      </c>
      <c r="N339" s="179" t="s">
        <v>39</v>
      </c>
      <c r="O339" s="76"/>
      <c r="P339" s="180">
        <f>O339*H339</f>
        <v>0</v>
      </c>
      <c r="Q339" s="180">
        <v>0</v>
      </c>
      <c r="R339" s="180">
        <f>Q339*H339</f>
        <v>0</v>
      </c>
      <c r="S339" s="180">
        <v>0</v>
      </c>
      <c r="T339" s="18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82" t="s">
        <v>198</v>
      </c>
      <c r="AT339" s="182" t="s">
        <v>121</v>
      </c>
      <c r="AU339" s="182" t="s">
        <v>84</v>
      </c>
      <c r="AY339" s="18" t="s">
        <v>119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8" t="s">
        <v>82</v>
      </c>
      <c r="BK339" s="183">
        <f>ROUND(I339*H339,2)</f>
        <v>0</v>
      </c>
      <c r="BL339" s="18" t="s">
        <v>198</v>
      </c>
      <c r="BM339" s="182" t="s">
        <v>488</v>
      </c>
    </row>
    <row r="340" s="13" customFormat="1">
      <c r="A340" s="13"/>
      <c r="B340" s="184"/>
      <c r="C340" s="13"/>
      <c r="D340" s="185" t="s">
        <v>144</v>
      </c>
      <c r="E340" s="186" t="s">
        <v>1</v>
      </c>
      <c r="F340" s="187" t="s">
        <v>216</v>
      </c>
      <c r="G340" s="13"/>
      <c r="H340" s="188">
        <v>32</v>
      </c>
      <c r="I340" s="189"/>
      <c r="J340" s="13"/>
      <c r="K340" s="13"/>
      <c r="L340" s="184"/>
      <c r="M340" s="190"/>
      <c r="N340" s="191"/>
      <c r="O340" s="191"/>
      <c r="P340" s="191"/>
      <c r="Q340" s="191"/>
      <c r="R340" s="191"/>
      <c r="S340" s="191"/>
      <c r="T340" s="19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6" t="s">
        <v>144</v>
      </c>
      <c r="AU340" s="186" t="s">
        <v>84</v>
      </c>
      <c r="AV340" s="13" t="s">
        <v>84</v>
      </c>
      <c r="AW340" s="13" t="s">
        <v>30</v>
      </c>
      <c r="AX340" s="13" t="s">
        <v>74</v>
      </c>
      <c r="AY340" s="186" t="s">
        <v>119</v>
      </c>
    </row>
    <row r="341" s="14" customFormat="1">
      <c r="A341" s="14"/>
      <c r="B341" s="193"/>
      <c r="C341" s="14"/>
      <c r="D341" s="185" t="s">
        <v>144</v>
      </c>
      <c r="E341" s="194" t="s">
        <v>1</v>
      </c>
      <c r="F341" s="195" t="s">
        <v>145</v>
      </c>
      <c r="G341" s="14"/>
      <c r="H341" s="196">
        <v>32</v>
      </c>
      <c r="I341" s="197"/>
      <c r="J341" s="14"/>
      <c r="K341" s="14"/>
      <c r="L341" s="193"/>
      <c r="M341" s="198"/>
      <c r="N341" s="199"/>
      <c r="O341" s="199"/>
      <c r="P341" s="199"/>
      <c r="Q341" s="199"/>
      <c r="R341" s="199"/>
      <c r="S341" s="199"/>
      <c r="T341" s="20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4" t="s">
        <v>144</v>
      </c>
      <c r="AU341" s="194" t="s">
        <v>84</v>
      </c>
      <c r="AV341" s="14" t="s">
        <v>126</v>
      </c>
      <c r="AW341" s="14" t="s">
        <v>30</v>
      </c>
      <c r="AX341" s="14" t="s">
        <v>82</v>
      </c>
      <c r="AY341" s="194" t="s">
        <v>119</v>
      </c>
    </row>
    <row r="342" s="2" customFormat="1" ht="66.75" customHeight="1">
      <c r="A342" s="37"/>
      <c r="B342" s="170"/>
      <c r="C342" s="171" t="s">
        <v>489</v>
      </c>
      <c r="D342" s="171" t="s">
        <v>121</v>
      </c>
      <c r="E342" s="172" t="s">
        <v>490</v>
      </c>
      <c r="F342" s="173" t="s">
        <v>491</v>
      </c>
      <c r="G342" s="174" t="s">
        <v>449</v>
      </c>
      <c r="H342" s="175">
        <v>5.2000000000000002</v>
      </c>
      <c r="I342" s="176"/>
      <c r="J342" s="177">
        <f>ROUND(I342*H342,2)</f>
        <v>0</v>
      </c>
      <c r="K342" s="173" t="s">
        <v>125</v>
      </c>
      <c r="L342" s="38"/>
      <c r="M342" s="178" t="s">
        <v>1</v>
      </c>
      <c r="N342" s="179" t="s">
        <v>39</v>
      </c>
      <c r="O342" s="76"/>
      <c r="P342" s="180">
        <f>O342*H342</f>
        <v>0</v>
      </c>
      <c r="Q342" s="180">
        <v>0</v>
      </c>
      <c r="R342" s="180">
        <f>Q342*H342</f>
        <v>0</v>
      </c>
      <c r="S342" s="180">
        <v>0</v>
      </c>
      <c r="T342" s="18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2" t="s">
        <v>198</v>
      </c>
      <c r="AT342" s="182" t="s">
        <v>121</v>
      </c>
      <c r="AU342" s="182" t="s">
        <v>84</v>
      </c>
      <c r="AY342" s="18" t="s">
        <v>119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8" t="s">
        <v>82</v>
      </c>
      <c r="BK342" s="183">
        <f>ROUND(I342*H342,2)</f>
        <v>0</v>
      </c>
      <c r="BL342" s="18" t="s">
        <v>198</v>
      </c>
      <c r="BM342" s="182" t="s">
        <v>492</v>
      </c>
    </row>
    <row r="343" s="15" customFormat="1">
      <c r="A343" s="15"/>
      <c r="B343" s="211"/>
      <c r="C343" s="15"/>
      <c r="D343" s="185" t="s">
        <v>144</v>
      </c>
      <c r="E343" s="212" t="s">
        <v>1</v>
      </c>
      <c r="F343" s="213" t="s">
        <v>493</v>
      </c>
      <c r="G343" s="15"/>
      <c r="H343" s="212" t="s">
        <v>1</v>
      </c>
      <c r="I343" s="214"/>
      <c r="J343" s="15"/>
      <c r="K343" s="15"/>
      <c r="L343" s="211"/>
      <c r="M343" s="215"/>
      <c r="N343" s="216"/>
      <c r="O343" s="216"/>
      <c r="P343" s="216"/>
      <c r="Q343" s="216"/>
      <c r="R343" s="216"/>
      <c r="S343" s="216"/>
      <c r="T343" s="21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12" t="s">
        <v>144</v>
      </c>
      <c r="AU343" s="212" t="s">
        <v>84</v>
      </c>
      <c r="AV343" s="15" t="s">
        <v>82</v>
      </c>
      <c r="AW343" s="15" t="s">
        <v>30</v>
      </c>
      <c r="AX343" s="15" t="s">
        <v>74</v>
      </c>
      <c r="AY343" s="212" t="s">
        <v>119</v>
      </c>
    </row>
    <row r="344" s="13" customFormat="1">
      <c r="A344" s="13"/>
      <c r="B344" s="184"/>
      <c r="C344" s="13"/>
      <c r="D344" s="185" t="s">
        <v>144</v>
      </c>
      <c r="E344" s="186" t="s">
        <v>1</v>
      </c>
      <c r="F344" s="187" t="s">
        <v>494</v>
      </c>
      <c r="G344" s="13"/>
      <c r="H344" s="188">
        <v>4.5</v>
      </c>
      <c r="I344" s="189"/>
      <c r="J344" s="13"/>
      <c r="K344" s="13"/>
      <c r="L344" s="184"/>
      <c r="M344" s="190"/>
      <c r="N344" s="191"/>
      <c r="O344" s="191"/>
      <c r="P344" s="191"/>
      <c r="Q344" s="191"/>
      <c r="R344" s="191"/>
      <c r="S344" s="191"/>
      <c r="T344" s="19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6" t="s">
        <v>144</v>
      </c>
      <c r="AU344" s="186" t="s">
        <v>84</v>
      </c>
      <c r="AV344" s="13" t="s">
        <v>84</v>
      </c>
      <c r="AW344" s="13" t="s">
        <v>30</v>
      </c>
      <c r="AX344" s="13" t="s">
        <v>74</v>
      </c>
      <c r="AY344" s="186" t="s">
        <v>119</v>
      </c>
    </row>
    <row r="345" s="13" customFormat="1">
      <c r="A345" s="13"/>
      <c r="B345" s="184"/>
      <c r="C345" s="13"/>
      <c r="D345" s="185" t="s">
        <v>144</v>
      </c>
      <c r="E345" s="186" t="s">
        <v>1</v>
      </c>
      <c r="F345" s="187" t="s">
        <v>456</v>
      </c>
      <c r="G345" s="13"/>
      <c r="H345" s="188">
        <v>0.69999999999999996</v>
      </c>
      <c r="I345" s="189"/>
      <c r="J345" s="13"/>
      <c r="K345" s="13"/>
      <c r="L345" s="184"/>
      <c r="M345" s="190"/>
      <c r="N345" s="191"/>
      <c r="O345" s="191"/>
      <c r="P345" s="191"/>
      <c r="Q345" s="191"/>
      <c r="R345" s="191"/>
      <c r="S345" s="191"/>
      <c r="T345" s="19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6" t="s">
        <v>144</v>
      </c>
      <c r="AU345" s="186" t="s">
        <v>84</v>
      </c>
      <c r="AV345" s="13" t="s">
        <v>84</v>
      </c>
      <c r="AW345" s="13" t="s">
        <v>30</v>
      </c>
      <c r="AX345" s="13" t="s">
        <v>74</v>
      </c>
      <c r="AY345" s="186" t="s">
        <v>119</v>
      </c>
    </row>
    <row r="346" s="14" customFormat="1">
      <c r="A346" s="14"/>
      <c r="B346" s="193"/>
      <c r="C346" s="14"/>
      <c r="D346" s="185" t="s">
        <v>144</v>
      </c>
      <c r="E346" s="194" t="s">
        <v>1</v>
      </c>
      <c r="F346" s="195" t="s">
        <v>145</v>
      </c>
      <c r="G346" s="14"/>
      <c r="H346" s="196">
        <v>5.2000000000000002</v>
      </c>
      <c r="I346" s="197"/>
      <c r="J346" s="14"/>
      <c r="K346" s="14"/>
      <c r="L346" s="193"/>
      <c r="M346" s="198"/>
      <c r="N346" s="199"/>
      <c r="O346" s="199"/>
      <c r="P346" s="199"/>
      <c r="Q346" s="199"/>
      <c r="R346" s="199"/>
      <c r="S346" s="199"/>
      <c r="T346" s="20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4" t="s">
        <v>144</v>
      </c>
      <c r="AU346" s="194" t="s">
        <v>84</v>
      </c>
      <c r="AV346" s="14" t="s">
        <v>126</v>
      </c>
      <c r="AW346" s="14" t="s">
        <v>30</v>
      </c>
      <c r="AX346" s="14" t="s">
        <v>82</v>
      </c>
      <c r="AY346" s="194" t="s">
        <v>119</v>
      </c>
    </row>
    <row r="347" s="2" customFormat="1" ht="44.25" customHeight="1">
      <c r="A347" s="37"/>
      <c r="B347" s="170"/>
      <c r="C347" s="171" t="s">
        <v>332</v>
      </c>
      <c r="D347" s="171" t="s">
        <v>121</v>
      </c>
      <c r="E347" s="172" t="s">
        <v>495</v>
      </c>
      <c r="F347" s="173" t="s">
        <v>496</v>
      </c>
      <c r="G347" s="174" t="s">
        <v>449</v>
      </c>
      <c r="H347" s="175">
        <v>4.5</v>
      </c>
      <c r="I347" s="176"/>
      <c r="J347" s="177">
        <f>ROUND(I347*H347,2)</f>
        <v>0</v>
      </c>
      <c r="K347" s="173" t="s">
        <v>125</v>
      </c>
      <c r="L347" s="38"/>
      <c r="M347" s="178" t="s">
        <v>1</v>
      </c>
      <c r="N347" s="179" t="s">
        <v>39</v>
      </c>
      <c r="O347" s="76"/>
      <c r="P347" s="180">
        <f>O347*H347</f>
        <v>0</v>
      </c>
      <c r="Q347" s="180">
        <v>0</v>
      </c>
      <c r="R347" s="180">
        <f>Q347*H347</f>
        <v>0</v>
      </c>
      <c r="S347" s="180">
        <v>0</v>
      </c>
      <c r="T347" s="181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82" t="s">
        <v>198</v>
      </c>
      <c r="AT347" s="182" t="s">
        <v>121</v>
      </c>
      <c r="AU347" s="182" t="s">
        <v>84</v>
      </c>
      <c r="AY347" s="18" t="s">
        <v>119</v>
      </c>
      <c r="BE347" s="183">
        <f>IF(N347="základní",J347,0)</f>
        <v>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18" t="s">
        <v>82</v>
      </c>
      <c r="BK347" s="183">
        <f>ROUND(I347*H347,2)</f>
        <v>0</v>
      </c>
      <c r="BL347" s="18" t="s">
        <v>198</v>
      </c>
      <c r="BM347" s="182" t="s">
        <v>497</v>
      </c>
    </row>
    <row r="348" s="13" customFormat="1">
      <c r="A348" s="13"/>
      <c r="B348" s="184"/>
      <c r="C348" s="13"/>
      <c r="D348" s="185" t="s">
        <v>144</v>
      </c>
      <c r="E348" s="186" t="s">
        <v>1</v>
      </c>
      <c r="F348" s="187" t="s">
        <v>498</v>
      </c>
      <c r="G348" s="13"/>
      <c r="H348" s="188">
        <v>4.5</v>
      </c>
      <c r="I348" s="189"/>
      <c r="J348" s="13"/>
      <c r="K348" s="13"/>
      <c r="L348" s="184"/>
      <c r="M348" s="190"/>
      <c r="N348" s="191"/>
      <c r="O348" s="191"/>
      <c r="P348" s="191"/>
      <c r="Q348" s="191"/>
      <c r="R348" s="191"/>
      <c r="S348" s="191"/>
      <c r="T348" s="19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6" t="s">
        <v>144</v>
      </c>
      <c r="AU348" s="186" t="s">
        <v>84</v>
      </c>
      <c r="AV348" s="13" t="s">
        <v>84</v>
      </c>
      <c r="AW348" s="13" t="s">
        <v>30</v>
      </c>
      <c r="AX348" s="13" t="s">
        <v>74</v>
      </c>
      <c r="AY348" s="186" t="s">
        <v>119</v>
      </c>
    </row>
    <row r="349" s="14" customFormat="1">
      <c r="A349" s="14"/>
      <c r="B349" s="193"/>
      <c r="C349" s="14"/>
      <c r="D349" s="185" t="s">
        <v>144</v>
      </c>
      <c r="E349" s="194" t="s">
        <v>1</v>
      </c>
      <c r="F349" s="195" t="s">
        <v>145</v>
      </c>
      <c r="G349" s="14"/>
      <c r="H349" s="196">
        <v>4.5</v>
      </c>
      <c r="I349" s="197"/>
      <c r="J349" s="14"/>
      <c r="K349" s="14"/>
      <c r="L349" s="193"/>
      <c r="M349" s="198"/>
      <c r="N349" s="199"/>
      <c r="O349" s="199"/>
      <c r="P349" s="199"/>
      <c r="Q349" s="199"/>
      <c r="R349" s="199"/>
      <c r="S349" s="199"/>
      <c r="T349" s="20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4" t="s">
        <v>144</v>
      </c>
      <c r="AU349" s="194" t="s">
        <v>84</v>
      </c>
      <c r="AV349" s="14" t="s">
        <v>126</v>
      </c>
      <c r="AW349" s="14" t="s">
        <v>30</v>
      </c>
      <c r="AX349" s="14" t="s">
        <v>82</v>
      </c>
      <c r="AY349" s="194" t="s">
        <v>119</v>
      </c>
    </row>
    <row r="350" s="2" customFormat="1" ht="49.05" customHeight="1">
      <c r="A350" s="37"/>
      <c r="B350" s="170"/>
      <c r="C350" s="171" t="s">
        <v>499</v>
      </c>
      <c r="D350" s="171" t="s">
        <v>121</v>
      </c>
      <c r="E350" s="172" t="s">
        <v>500</v>
      </c>
      <c r="F350" s="173" t="s">
        <v>501</v>
      </c>
      <c r="G350" s="174" t="s">
        <v>449</v>
      </c>
      <c r="H350" s="175">
        <v>4.5170000000000003</v>
      </c>
      <c r="I350" s="176"/>
      <c r="J350" s="177">
        <f>ROUND(I350*H350,2)</f>
        <v>0</v>
      </c>
      <c r="K350" s="173" t="s">
        <v>125</v>
      </c>
      <c r="L350" s="38"/>
      <c r="M350" s="178" t="s">
        <v>1</v>
      </c>
      <c r="N350" s="179" t="s">
        <v>39</v>
      </c>
      <c r="O350" s="76"/>
      <c r="P350" s="180">
        <f>O350*H350</f>
        <v>0</v>
      </c>
      <c r="Q350" s="180">
        <v>0</v>
      </c>
      <c r="R350" s="180">
        <f>Q350*H350</f>
        <v>0</v>
      </c>
      <c r="S350" s="180">
        <v>0</v>
      </c>
      <c r="T350" s="18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2" t="s">
        <v>198</v>
      </c>
      <c r="AT350" s="182" t="s">
        <v>121</v>
      </c>
      <c r="AU350" s="182" t="s">
        <v>84</v>
      </c>
      <c r="AY350" s="18" t="s">
        <v>119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18" t="s">
        <v>82</v>
      </c>
      <c r="BK350" s="183">
        <f>ROUND(I350*H350,2)</f>
        <v>0</v>
      </c>
      <c r="BL350" s="18" t="s">
        <v>198</v>
      </c>
      <c r="BM350" s="182" t="s">
        <v>502</v>
      </c>
    </row>
    <row r="351" s="15" customFormat="1">
      <c r="A351" s="15"/>
      <c r="B351" s="211"/>
      <c r="C351" s="15"/>
      <c r="D351" s="185" t="s">
        <v>144</v>
      </c>
      <c r="E351" s="212" t="s">
        <v>1</v>
      </c>
      <c r="F351" s="213" t="s">
        <v>503</v>
      </c>
      <c r="G351" s="15"/>
      <c r="H351" s="212" t="s">
        <v>1</v>
      </c>
      <c r="I351" s="214"/>
      <c r="J351" s="15"/>
      <c r="K351" s="15"/>
      <c r="L351" s="211"/>
      <c r="M351" s="215"/>
      <c r="N351" s="216"/>
      <c r="O351" s="216"/>
      <c r="P351" s="216"/>
      <c r="Q351" s="216"/>
      <c r="R351" s="216"/>
      <c r="S351" s="216"/>
      <c r="T351" s="21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12" t="s">
        <v>144</v>
      </c>
      <c r="AU351" s="212" t="s">
        <v>84</v>
      </c>
      <c r="AV351" s="15" t="s">
        <v>82</v>
      </c>
      <c r="AW351" s="15" t="s">
        <v>30</v>
      </c>
      <c r="AX351" s="15" t="s">
        <v>74</v>
      </c>
      <c r="AY351" s="212" t="s">
        <v>119</v>
      </c>
    </row>
    <row r="352" s="13" customFormat="1">
      <c r="A352" s="13"/>
      <c r="B352" s="184"/>
      <c r="C352" s="13"/>
      <c r="D352" s="185" t="s">
        <v>144</v>
      </c>
      <c r="E352" s="186" t="s">
        <v>1</v>
      </c>
      <c r="F352" s="187" t="s">
        <v>504</v>
      </c>
      <c r="G352" s="13"/>
      <c r="H352" s="188">
        <v>0.66500000000000004</v>
      </c>
      <c r="I352" s="189"/>
      <c r="J352" s="13"/>
      <c r="K352" s="13"/>
      <c r="L352" s="184"/>
      <c r="M352" s="190"/>
      <c r="N352" s="191"/>
      <c r="O352" s="191"/>
      <c r="P352" s="191"/>
      <c r="Q352" s="191"/>
      <c r="R352" s="191"/>
      <c r="S352" s="191"/>
      <c r="T352" s="19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6" t="s">
        <v>144</v>
      </c>
      <c r="AU352" s="186" t="s">
        <v>84</v>
      </c>
      <c r="AV352" s="13" t="s">
        <v>84</v>
      </c>
      <c r="AW352" s="13" t="s">
        <v>30</v>
      </c>
      <c r="AX352" s="13" t="s">
        <v>74</v>
      </c>
      <c r="AY352" s="186" t="s">
        <v>119</v>
      </c>
    </row>
    <row r="353" s="15" customFormat="1">
      <c r="A353" s="15"/>
      <c r="B353" s="211"/>
      <c r="C353" s="15"/>
      <c r="D353" s="185" t="s">
        <v>144</v>
      </c>
      <c r="E353" s="212" t="s">
        <v>1</v>
      </c>
      <c r="F353" s="213" t="s">
        <v>505</v>
      </c>
      <c r="G353" s="15"/>
      <c r="H353" s="212" t="s">
        <v>1</v>
      </c>
      <c r="I353" s="214"/>
      <c r="J353" s="15"/>
      <c r="K353" s="15"/>
      <c r="L353" s="211"/>
      <c r="M353" s="215"/>
      <c r="N353" s="216"/>
      <c r="O353" s="216"/>
      <c r="P353" s="216"/>
      <c r="Q353" s="216"/>
      <c r="R353" s="216"/>
      <c r="S353" s="216"/>
      <c r="T353" s="21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12" t="s">
        <v>144</v>
      </c>
      <c r="AU353" s="212" t="s">
        <v>84</v>
      </c>
      <c r="AV353" s="15" t="s">
        <v>82</v>
      </c>
      <c r="AW353" s="15" t="s">
        <v>30</v>
      </c>
      <c r="AX353" s="15" t="s">
        <v>74</v>
      </c>
      <c r="AY353" s="212" t="s">
        <v>119</v>
      </c>
    </row>
    <row r="354" s="13" customFormat="1">
      <c r="A354" s="13"/>
      <c r="B354" s="184"/>
      <c r="C354" s="13"/>
      <c r="D354" s="185" t="s">
        <v>144</v>
      </c>
      <c r="E354" s="186" t="s">
        <v>1</v>
      </c>
      <c r="F354" s="187" t="s">
        <v>506</v>
      </c>
      <c r="G354" s="13"/>
      <c r="H354" s="188">
        <v>2.1520000000000001</v>
      </c>
      <c r="I354" s="189"/>
      <c r="J354" s="13"/>
      <c r="K354" s="13"/>
      <c r="L354" s="184"/>
      <c r="M354" s="190"/>
      <c r="N354" s="191"/>
      <c r="O354" s="191"/>
      <c r="P354" s="191"/>
      <c r="Q354" s="191"/>
      <c r="R354" s="191"/>
      <c r="S354" s="191"/>
      <c r="T354" s="19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6" t="s">
        <v>144</v>
      </c>
      <c r="AU354" s="186" t="s">
        <v>84</v>
      </c>
      <c r="AV354" s="13" t="s">
        <v>84</v>
      </c>
      <c r="AW354" s="13" t="s">
        <v>30</v>
      </c>
      <c r="AX354" s="13" t="s">
        <v>74</v>
      </c>
      <c r="AY354" s="186" t="s">
        <v>119</v>
      </c>
    </row>
    <row r="355" s="15" customFormat="1">
      <c r="A355" s="15"/>
      <c r="B355" s="211"/>
      <c r="C355" s="15"/>
      <c r="D355" s="185" t="s">
        <v>144</v>
      </c>
      <c r="E355" s="212" t="s">
        <v>1</v>
      </c>
      <c r="F355" s="213" t="s">
        <v>507</v>
      </c>
      <c r="G355" s="15"/>
      <c r="H355" s="212" t="s">
        <v>1</v>
      </c>
      <c r="I355" s="214"/>
      <c r="J355" s="15"/>
      <c r="K355" s="15"/>
      <c r="L355" s="211"/>
      <c r="M355" s="215"/>
      <c r="N355" s="216"/>
      <c r="O355" s="216"/>
      <c r="P355" s="216"/>
      <c r="Q355" s="216"/>
      <c r="R355" s="216"/>
      <c r="S355" s="216"/>
      <c r="T355" s="21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12" t="s">
        <v>144</v>
      </c>
      <c r="AU355" s="212" t="s">
        <v>84</v>
      </c>
      <c r="AV355" s="15" t="s">
        <v>82</v>
      </c>
      <c r="AW355" s="15" t="s">
        <v>30</v>
      </c>
      <c r="AX355" s="15" t="s">
        <v>74</v>
      </c>
      <c r="AY355" s="212" t="s">
        <v>119</v>
      </c>
    </row>
    <row r="356" s="13" customFormat="1">
      <c r="A356" s="13"/>
      <c r="B356" s="184"/>
      <c r="C356" s="13"/>
      <c r="D356" s="185" t="s">
        <v>144</v>
      </c>
      <c r="E356" s="186" t="s">
        <v>1</v>
      </c>
      <c r="F356" s="187" t="s">
        <v>82</v>
      </c>
      <c r="G356" s="13"/>
      <c r="H356" s="188">
        <v>1</v>
      </c>
      <c r="I356" s="189"/>
      <c r="J356" s="13"/>
      <c r="K356" s="13"/>
      <c r="L356" s="184"/>
      <c r="M356" s="190"/>
      <c r="N356" s="191"/>
      <c r="O356" s="191"/>
      <c r="P356" s="191"/>
      <c r="Q356" s="191"/>
      <c r="R356" s="191"/>
      <c r="S356" s="191"/>
      <c r="T356" s="19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6" t="s">
        <v>144</v>
      </c>
      <c r="AU356" s="186" t="s">
        <v>84</v>
      </c>
      <c r="AV356" s="13" t="s">
        <v>84</v>
      </c>
      <c r="AW356" s="13" t="s">
        <v>30</v>
      </c>
      <c r="AX356" s="13" t="s">
        <v>74</v>
      </c>
      <c r="AY356" s="186" t="s">
        <v>119</v>
      </c>
    </row>
    <row r="357" s="15" customFormat="1">
      <c r="A357" s="15"/>
      <c r="B357" s="211"/>
      <c r="C357" s="15"/>
      <c r="D357" s="185" t="s">
        <v>144</v>
      </c>
      <c r="E357" s="212" t="s">
        <v>1</v>
      </c>
      <c r="F357" s="213" t="s">
        <v>508</v>
      </c>
      <c r="G357" s="15"/>
      <c r="H357" s="212" t="s">
        <v>1</v>
      </c>
      <c r="I357" s="214"/>
      <c r="J357" s="15"/>
      <c r="K357" s="15"/>
      <c r="L357" s="211"/>
      <c r="M357" s="215"/>
      <c r="N357" s="216"/>
      <c r="O357" s="216"/>
      <c r="P357" s="216"/>
      <c r="Q357" s="216"/>
      <c r="R357" s="216"/>
      <c r="S357" s="216"/>
      <c r="T357" s="217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12" t="s">
        <v>144</v>
      </c>
      <c r="AU357" s="212" t="s">
        <v>84</v>
      </c>
      <c r="AV357" s="15" t="s">
        <v>82</v>
      </c>
      <c r="AW357" s="15" t="s">
        <v>30</v>
      </c>
      <c r="AX357" s="15" t="s">
        <v>74</v>
      </c>
      <c r="AY357" s="212" t="s">
        <v>119</v>
      </c>
    </row>
    <row r="358" s="13" customFormat="1">
      <c r="A358" s="13"/>
      <c r="B358" s="184"/>
      <c r="C358" s="13"/>
      <c r="D358" s="185" t="s">
        <v>144</v>
      </c>
      <c r="E358" s="186" t="s">
        <v>1</v>
      </c>
      <c r="F358" s="187" t="s">
        <v>456</v>
      </c>
      <c r="G358" s="13"/>
      <c r="H358" s="188">
        <v>0.69999999999999996</v>
      </c>
      <c r="I358" s="189"/>
      <c r="J358" s="13"/>
      <c r="K358" s="13"/>
      <c r="L358" s="184"/>
      <c r="M358" s="190"/>
      <c r="N358" s="191"/>
      <c r="O358" s="191"/>
      <c r="P358" s="191"/>
      <c r="Q358" s="191"/>
      <c r="R358" s="191"/>
      <c r="S358" s="191"/>
      <c r="T358" s="19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6" t="s">
        <v>144</v>
      </c>
      <c r="AU358" s="186" t="s">
        <v>84</v>
      </c>
      <c r="AV358" s="13" t="s">
        <v>84</v>
      </c>
      <c r="AW358" s="13" t="s">
        <v>30</v>
      </c>
      <c r="AX358" s="13" t="s">
        <v>74</v>
      </c>
      <c r="AY358" s="186" t="s">
        <v>119</v>
      </c>
    </row>
    <row r="359" s="14" customFormat="1">
      <c r="A359" s="14"/>
      <c r="B359" s="193"/>
      <c r="C359" s="14"/>
      <c r="D359" s="185" t="s">
        <v>144</v>
      </c>
      <c r="E359" s="194" t="s">
        <v>1</v>
      </c>
      <c r="F359" s="195" t="s">
        <v>145</v>
      </c>
      <c r="G359" s="14"/>
      <c r="H359" s="196">
        <v>4.5170000000000003</v>
      </c>
      <c r="I359" s="197"/>
      <c r="J359" s="14"/>
      <c r="K359" s="14"/>
      <c r="L359" s="193"/>
      <c r="M359" s="198"/>
      <c r="N359" s="199"/>
      <c r="O359" s="199"/>
      <c r="P359" s="199"/>
      <c r="Q359" s="199"/>
      <c r="R359" s="199"/>
      <c r="S359" s="199"/>
      <c r="T359" s="20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194" t="s">
        <v>144</v>
      </c>
      <c r="AU359" s="194" t="s">
        <v>84</v>
      </c>
      <c r="AV359" s="14" t="s">
        <v>126</v>
      </c>
      <c r="AW359" s="14" t="s">
        <v>30</v>
      </c>
      <c r="AX359" s="14" t="s">
        <v>82</v>
      </c>
      <c r="AY359" s="194" t="s">
        <v>119</v>
      </c>
    </row>
    <row r="360" s="2" customFormat="1" ht="24.15" customHeight="1">
      <c r="A360" s="37"/>
      <c r="B360" s="170"/>
      <c r="C360" s="171" t="s">
        <v>335</v>
      </c>
      <c r="D360" s="171" t="s">
        <v>121</v>
      </c>
      <c r="E360" s="172" t="s">
        <v>509</v>
      </c>
      <c r="F360" s="173" t="s">
        <v>510</v>
      </c>
      <c r="G360" s="174" t="s">
        <v>182</v>
      </c>
      <c r="H360" s="175">
        <v>9.0340000000000007</v>
      </c>
      <c r="I360" s="176"/>
      <c r="J360" s="177">
        <f>ROUND(I360*H360,2)</f>
        <v>0</v>
      </c>
      <c r="K360" s="173" t="s">
        <v>125</v>
      </c>
      <c r="L360" s="38"/>
      <c r="M360" s="178" t="s">
        <v>1</v>
      </c>
      <c r="N360" s="179" t="s">
        <v>39</v>
      </c>
      <c r="O360" s="76"/>
      <c r="P360" s="180">
        <f>O360*H360</f>
        <v>0</v>
      </c>
      <c r="Q360" s="180">
        <v>0</v>
      </c>
      <c r="R360" s="180">
        <f>Q360*H360</f>
        <v>0</v>
      </c>
      <c r="S360" s="180">
        <v>0</v>
      </c>
      <c r="T360" s="181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2" t="s">
        <v>198</v>
      </c>
      <c r="AT360" s="182" t="s">
        <v>121</v>
      </c>
      <c r="AU360" s="182" t="s">
        <v>84</v>
      </c>
      <c r="AY360" s="18" t="s">
        <v>119</v>
      </c>
      <c r="BE360" s="183">
        <f>IF(N360="základní",J360,0)</f>
        <v>0</v>
      </c>
      <c r="BF360" s="183">
        <f>IF(N360="snížená",J360,0)</f>
        <v>0</v>
      </c>
      <c r="BG360" s="183">
        <f>IF(N360="zákl. přenesená",J360,0)</f>
        <v>0</v>
      </c>
      <c r="BH360" s="183">
        <f>IF(N360="sníž. přenesená",J360,0)</f>
        <v>0</v>
      </c>
      <c r="BI360" s="183">
        <f>IF(N360="nulová",J360,0)</f>
        <v>0</v>
      </c>
      <c r="BJ360" s="18" t="s">
        <v>82</v>
      </c>
      <c r="BK360" s="183">
        <f>ROUND(I360*H360,2)</f>
        <v>0</v>
      </c>
      <c r="BL360" s="18" t="s">
        <v>198</v>
      </c>
      <c r="BM360" s="182" t="s">
        <v>511</v>
      </c>
    </row>
    <row r="361" s="13" customFormat="1">
      <c r="A361" s="13"/>
      <c r="B361" s="184"/>
      <c r="C361" s="13"/>
      <c r="D361" s="185" t="s">
        <v>144</v>
      </c>
      <c r="E361" s="186" t="s">
        <v>1</v>
      </c>
      <c r="F361" s="187" t="s">
        <v>512</v>
      </c>
      <c r="G361" s="13"/>
      <c r="H361" s="188">
        <v>9.0340000000000007</v>
      </c>
      <c r="I361" s="189"/>
      <c r="J361" s="13"/>
      <c r="K361" s="13"/>
      <c r="L361" s="184"/>
      <c r="M361" s="190"/>
      <c r="N361" s="191"/>
      <c r="O361" s="191"/>
      <c r="P361" s="191"/>
      <c r="Q361" s="191"/>
      <c r="R361" s="191"/>
      <c r="S361" s="191"/>
      <c r="T361" s="19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6" t="s">
        <v>144</v>
      </c>
      <c r="AU361" s="186" t="s">
        <v>84</v>
      </c>
      <c r="AV361" s="13" t="s">
        <v>84</v>
      </c>
      <c r="AW361" s="13" t="s">
        <v>30</v>
      </c>
      <c r="AX361" s="13" t="s">
        <v>74</v>
      </c>
      <c r="AY361" s="186" t="s">
        <v>119</v>
      </c>
    </row>
    <row r="362" s="14" customFormat="1">
      <c r="A362" s="14"/>
      <c r="B362" s="193"/>
      <c r="C362" s="14"/>
      <c r="D362" s="185" t="s">
        <v>144</v>
      </c>
      <c r="E362" s="194" t="s">
        <v>1</v>
      </c>
      <c r="F362" s="195" t="s">
        <v>145</v>
      </c>
      <c r="G362" s="14"/>
      <c r="H362" s="196">
        <v>9.0340000000000007</v>
      </c>
      <c r="I362" s="197"/>
      <c r="J362" s="14"/>
      <c r="K362" s="14"/>
      <c r="L362" s="193"/>
      <c r="M362" s="198"/>
      <c r="N362" s="199"/>
      <c r="O362" s="199"/>
      <c r="P362" s="199"/>
      <c r="Q362" s="199"/>
      <c r="R362" s="199"/>
      <c r="S362" s="199"/>
      <c r="T362" s="20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4" t="s">
        <v>144</v>
      </c>
      <c r="AU362" s="194" t="s">
        <v>84</v>
      </c>
      <c r="AV362" s="14" t="s">
        <v>126</v>
      </c>
      <c r="AW362" s="14" t="s">
        <v>30</v>
      </c>
      <c r="AX362" s="14" t="s">
        <v>82</v>
      </c>
      <c r="AY362" s="194" t="s">
        <v>119</v>
      </c>
    </row>
    <row r="363" s="2" customFormat="1" ht="37.8" customHeight="1">
      <c r="A363" s="37"/>
      <c r="B363" s="170"/>
      <c r="C363" s="171" t="s">
        <v>513</v>
      </c>
      <c r="D363" s="171" t="s">
        <v>121</v>
      </c>
      <c r="E363" s="172" t="s">
        <v>514</v>
      </c>
      <c r="F363" s="173" t="s">
        <v>515</v>
      </c>
      <c r="G363" s="174" t="s">
        <v>182</v>
      </c>
      <c r="H363" s="175">
        <v>171.64599999999999</v>
      </c>
      <c r="I363" s="176"/>
      <c r="J363" s="177">
        <f>ROUND(I363*H363,2)</f>
        <v>0</v>
      </c>
      <c r="K363" s="173" t="s">
        <v>125</v>
      </c>
      <c r="L363" s="38"/>
      <c r="M363" s="178" t="s">
        <v>1</v>
      </c>
      <c r="N363" s="179" t="s">
        <v>39</v>
      </c>
      <c r="O363" s="76"/>
      <c r="P363" s="180">
        <f>O363*H363</f>
        <v>0</v>
      </c>
      <c r="Q363" s="180">
        <v>0</v>
      </c>
      <c r="R363" s="180">
        <f>Q363*H363</f>
        <v>0</v>
      </c>
      <c r="S363" s="180">
        <v>0</v>
      </c>
      <c r="T363" s="18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82" t="s">
        <v>198</v>
      </c>
      <c r="AT363" s="182" t="s">
        <v>121</v>
      </c>
      <c r="AU363" s="182" t="s">
        <v>84</v>
      </c>
      <c r="AY363" s="18" t="s">
        <v>119</v>
      </c>
      <c r="BE363" s="183">
        <f>IF(N363="základní",J363,0)</f>
        <v>0</v>
      </c>
      <c r="BF363" s="183">
        <f>IF(N363="snížená",J363,0)</f>
        <v>0</v>
      </c>
      <c r="BG363" s="183">
        <f>IF(N363="zákl. přenesená",J363,0)</f>
        <v>0</v>
      </c>
      <c r="BH363" s="183">
        <f>IF(N363="sníž. přenesená",J363,0)</f>
        <v>0</v>
      </c>
      <c r="BI363" s="183">
        <f>IF(N363="nulová",J363,0)</f>
        <v>0</v>
      </c>
      <c r="BJ363" s="18" t="s">
        <v>82</v>
      </c>
      <c r="BK363" s="183">
        <f>ROUND(I363*H363,2)</f>
        <v>0</v>
      </c>
      <c r="BL363" s="18" t="s">
        <v>198</v>
      </c>
      <c r="BM363" s="182" t="s">
        <v>516</v>
      </c>
    </row>
    <row r="364" s="13" customFormat="1">
      <c r="A364" s="13"/>
      <c r="B364" s="184"/>
      <c r="C364" s="13"/>
      <c r="D364" s="185" t="s">
        <v>144</v>
      </c>
      <c r="E364" s="186" t="s">
        <v>1</v>
      </c>
      <c r="F364" s="187" t="s">
        <v>517</v>
      </c>
      <c r="G364" s="13"/>
      <c r="H364" s="188">
        <v>171.64599999999999</v>
      </c>
      <c r="I364" s="189"/>
      <c r="J364" s="13"/>
      <c r="K364" s="13"/>
      <c r="L364" s="184"/>
      <c r="M364" s="190"/>
      <c r="N364" s="191"/>
      <c r="O364" s="191"/>
      <c r="P364" s="191"/>
      <c r="Q364" s="191"/>
      <c r="R364" s="191"/>
      <c r="S364" s="191"/>
      <c r="T364" s="19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6" t="s">
        <v>144</v>
      </c>
      <c r="AU364" s="186" t="s">
        <v>84</v>
      </c>
      <c r="AV364" s="13" t="s">
        <v>84</v>
      </c>
      <c r="AW364" s="13" t="s">
        <v>30</v>
      </c>
      <c r="AX364" s="13" t="s">
        <v>74</v>
      </c>
      <c r="AY364" s="186" t="s">
        <v>119</v>
      </c>
    </row>
    <row r="365" s="14" customFormat="1">
      <c r="A365" s="14"/>
      <c r="B365" s="193"/>
      <c r="C365" s="14"/>
      <c r="D365" s="185" t="s">
        <v>144</v>
      </c>
      <c r="E365" s="194" t="s">
        <v>1</v>
      </c>
      <c r="F365" s="195" t="s">
        <v>145</v>
      </c>
      <c r="G365" s="14"/>
      <c r="H365" s="196">
        <v>171.64599999999999</v>
      </c>
      <c r="I365" s="197"/>
      <c r="J365" s="14"/>
      <c r="K365" s="14"/>
      <c r="L365" s="193"/>
      <c r="M365" s="198"/>
      <c r="N365" s="199"/>
      <c r="O365" s="199"/>
      <c r="P365" s="199"/>
      <c r="Q365" s="199"/>
      <c r="R365" s="199"/>
      <c r="S365" s="199"/>
      <c r="T365" s="20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194" t="s">
        <v>144</v>
      </c>
      <c r="AU365" s="194" t="s">
        <v>84</v>
      </c>
      <c r="AV365" s="14" t="s">
        <v>126</v>
      </c>
      <c r="AW365" s="14" t="s">
        <v>30</v>
      </c>
      <c r="AX365" s="14" t="s">
        <v>82</v>
      </c>
      <c r="AY365" s="194" t="s">
        <v>119</v>
      </c>
    </row>
    <row r="366" s="2" customFormat="1" ht="33" customHeight="1">
      <c r="A366" s="37"/>
      <c r="B366" s="170"/>
      <c r="C366" s="171" t="s">
        <v>338</v>
      </c>
      <c r="D366" s="171" t="s">
        <v>121</v>
      </c>
      <c r="E366" s="172" t="s">
        <v>518</v>
      </c>
      <c r="F366" s="173" t="s">
        <v>519</v>
      </c>
      <c r="G366" s="174" t="s">
        <v>182</v>
      </c>
      <c r="H366" s="175">
        <v>9.0340000000000007</v>
      </c>
      <c r="I366" s="176"/>
      <c r="J366" s="177">
        <f>ROUND(I366*H366,2)</f>
        <v>0</v>
      </c>
      <c r="K366" s="173" t="s">
        <v>1</v>
      </c>
      <c r="L366" s="38"/>
      <c r="M366" s="178" t="s">
        <v>1</v>
      </c>
      <c r="N366" s="179" t="s">
        <v>39</v>
      </c>
      <c r="O366" s="76"/>
      <c r="P366" s="180">
        <f>O366*H366</f>
        <v>0</v>
      </c>
      <c r="Q366" s="180">
        <v>0</v>
      </c>
      <c r="R366" s="180">
        <f>Q366*H366</f>
        <v>0</v>
      </c>
      <c r="S366" s="180">
        <v>0</v>
      </c>
      <c r="T366" s="18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2" t="s">
        <v>198</v>
      </c>
      <c r="AT366" s="182" t="s">
        <v>121</v>
      </c>
      <c r="AU366" s="182" t="s">
        <v>84</v>
      </c>
      <c r="AY366" s="18" t="s">
        <v>119</v>
      </c>
      <c r="BE366" s="183">
        <f>IF(N366="základní",J366,0)</f>
        <v>0</v>
      </c>
      <c r="BF366" s="183">
        <f>IF(N366="snížená",J366,0)</f>
        <v>0</v>
      </c>
      <c r="BG366" s="183">
        <f>IF(N366="zákl. přenesená",J366,0)</f>
        <v>0</v>
      </c>
      <c r="BH366" s="183">
        <f>IF(N366="sníž. přenesená",J366,0)</f>
        <v>0</v>
      </c>
      <c r="BI366" s="183">
        <f>IF(N366="nulová",J366,0)</f>
        <v>0</v>
      </c>
      <c r="BJ366" s="18" t="s">
        <v>82</v>
      </c>
      <c r="BK366" s="183">
        <f>ROUND(I366*H366,2)</f>
        <v>0</v>
      </c>
      <c r="BL366" s="18" t="s">
        <v>198</v>
      </c>
      <c r="BM366" s="182" t="s">
        <v>520</v>
      </c>
    </row>
    <row r="367" s="13" customFormat="1">
      <c r="A367" s="13"/>
      <c r="B367" s="184"/>
      <c r="C367" s="13"/>
      <c r="D367" s="185" t="s">
        <v>144</v>
      </c>
      <c r="E367" s="186" t="s">
        <v>1</v>
      </c>
      <c r="F367" s="187" t="s">
        <v>521</v>
      </c>
      <c r="G367" s="13"/>
      <c r="H367" s="188">
        <v>9.0340000000000007</v>
      </c>
      <c r="I367" s="189"/>
      <c r="J367" s="13"/>
      <c r="K367" s="13"/>
      <c r="L367" s="184"/>
      <c r="M367" s="190"/>
      <c r="N367" s="191"/>
      <c r="O367" s="191"/>
      <c r="P367" s="191"/>
      <c r="Q367" s="191"/>
      <c r="R367" s="191"/>
      <c r="S367" s="191"/>
      <c r="T367" s="19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6" t="s">
        <v>144</v>
      </c>
      <c r="AU367" s="186" t="s">
        <v>84</v>
      </c>
      <c r="AV367" s="13" t="s">
        <v>84</v>
      </c>
      <c r="AW367" s="13" t="s">
        <v>30</v>
      </c>
      <c r="AX367" s="13" t="s">
        <v>74</v>
      </c>
      <c r="AY367" s="186" t="s">
        <v>119</v>
      </c>
    </row>
    <row r="368" s="14" customFormat="1">
      <c r="A368" s="14"/>
      <c r="B368" s="193"/>
      <c r="C368" s="14"/>
      <c r="D368" s="185" t="s">
        <v>144</v>
      </c>
      <c r="E368" s="194" t="s">
        <v>1</v>
      </c>
      <c r="F368" s="195" t="s">
        <v>145</v>
      </c>
      <c r="G368" s="14"/>
      <c r="H368" s="196">
        <v>9.0340000000000007</v>
      </c>
      <c r="I368" s="197"/>
      <c r="J368" s="14"/>
      <c r="K368" s="14"/>
      <c r="L368" s="193"/>
      <c r="M368" s="218"/>
      <c r="N368" s="219"/>
      <c r="O368" s="219"/>
      <c r="P368" s="219"/>
      <c r="Q368" s="219"/>
      <c r="R368" s="219"/>
      <c r="S368" s="219"/>
      <c r="T368" s="22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4" t="s">
        <v>144</v>
      </c>
      <c r="AU368" s="194" t="s">
        <v>84</v>
      </c>
      <c r="AV368" s="14" t="s">
        <v>126</v>
      </c>
      <c r="AW368" s="14" t="s">
        <v>30</v>
      </c>
      <c r="AX368" s="14" t="s">
        <v>82</v>
      </c>
      <c r="AY368" s="194" t="s">
        <v>119</v>
      </c>
    </row>
    <row r="369" s="2" customFormat="1" ht="6.96" customHeight="1">
      <c r="A369" s="37"/>
      <c r="B369" s="59"/>
      <c r="C369" s="60"/>
      <c r="D369" s="60"/>
      <c r="E369" s="60"/>
      <c r="F369" s="60"/>
      <c r="G369" s="60"/>
      <c r="H369" s="60"/>
      <c r="I369" s="60"/>
      <c r="J369" s="60"/>
      <c r="K369" s="60"/>
      <c r="L369" s="38"/>
      <c r="M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</row>
  </sheetData>
  <autoFilter ref="C123:K36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 xml:space="preserve"> Vrchlabí, ul Valteřická - přechod pro chodce - světelné signalizační zařízení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522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7. 6. 2022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Michal Šulc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ROUND((SUM(BE119:BE129)),  2)</f>
        <v>0</v>
      </c>
      <c r="G33" s="37"/>
      <c r="H33" s="37"/>
      <c r="I33" s="127">
        <v>0.20999999999999999</v>
      </c>
      <c r="J33" s="126">
        <f>ROUND(((SUM(BE119:BE129))*I33),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ROUND((SUM(BF119:BF129)),  2)</f>
        <v>0</v>
      </c>
      <c r="G34" s="37"/>
      <c r="H34" s="37"/>
      <c r="I34" s="127">
        <v>0.14999999999999999</v>
      </c>
      <c r="J34" s="126">
        <f>ROUND(((SUM(BF119:BF129))*I34),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ROUND((SUM(BG119:BG129)),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ROUND((SUM(BH119:BH129)),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ROUND((SUM(BI119:BI129)),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 xml:space="preserve"> Vrchlabí, ul Valteřická - přechod pro chodce - světelné signalizační zařízení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VON - Vedlejší a ostatní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7. 6. 2022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>Ing. Michal Šulc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523</v>
      </c>
      <c r="E97" s="141"/>
      <c r="F97" s="141"/>
      <c r="G97" s="141"/>
      <c r="H97" s="141"/>
      <c r="I97" s="141"/>
      <c r="J97" s="142">
        <f>J120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524</v>
      </c>
      <c r="E98" s="141"/>
      <c r="F98" s="141"/>
      <c r="G98" s="141"/>
      <c r="H98" s="141"/>
      <c r="I98" s="141"/>
      <c r="J98" s="142">
        <f>J122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525</v>
      </c>
      <c r="E99" s="141"/>
      <c r="F99" s="141"/>
      <c r="G99" s="141"/>
      <c r="H99" s="141"/>
      <c r="I99" s="141"/>
      <c r="J99" s="142">
        <f>J127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104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7"/>
      <c r="D109" s="37"/>
      <c r="E109" s="120" t="str">
        <f>E7</f>
        <v xml:space="preserve"> Vrchlabí, ul Valteřická - přechod pro chodce - světelné signalizační zařízení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89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VON - Vedlejší a ostatní náklady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 xml:space="preserve"> </v>
      </c>
      <c r="G113" s="37"/>
      <c r="H113" s="37"/>
      <c r="I113" s="31" t="s">
        <v>22</v>
      </c>
      <c r="J113" s="68" t="str">
        <f>IF(J12="","",J12)</f>
        <v>7. 6. 2022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 xml:space="preserve"> </v>
      </c>
      <c r="G115" s="37"/>
      <c r="H115" s="37"/>
      <c r="I115" s="31" t="s">
        <v>29</v>
      </c>
      <c r="J115" s="35" t="str">
        <f>E21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7"/>
      <c r="E116" s="37"/>
      <c r="F116" s="26" t="str">
        <f>IF(E18="","",E18)</f>
        <v>Vyplň údaj</v>
      </c>
      <c r="G116" s="37"/>
      <c r="H116" s="37"/>
      <c r="I116" s="31" t="s">
        <v>31</v>
      </c>
      <c r="J116" s="35" t="str">
        <f>E24</f>
        <v>Ing. Michal Šulc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7"/>
      <c r="B118" s="148"/>
      <c r="C118" s="149" t="s">
        <v>105</v>
      </c>
      <c r="D118" s="150" t="s">
        <v>59</v>
      </c>
      <c r="E118" s="150" t="s">
        <v>55</v>
      </c>
      <c r="F118" s="150" t="s">
        <v>56</v>
      </c>
      <c r="G118" s="150" t="s">
        <v>106</v>
      </c>
      <c r="H118" s="150" t="s">
        <v>107</v>
      </c>
      <c r="I118" s="150" t="s">
        <v>108</v>
      </c>
      <c r="J118" s="150" t="s">
        <v>93</v>
      </c>
      <c r="K118" s="151" t="s">
        <v>109</v>
      </c>
      <c r="L118" s="152"/>
      <c r="M118" s="85" t="s">
        <v>1</v>
      </c>
      <c r="N118" s="86" t="s">
        <v>38</v>
      </c>
      <c r="O118" s="86" t="s">
        <v>110</v>
      </c>
      <c r="P118" s="86" t="s">
        <v>111</v>
      </c>
      <c r="Q118" s="86" t="s">
        <v>112</v>
      </c>
      <c r="R118" s="86" t="s">
        <v>113</v>
      </c>
      <c r="S118" s="86" t="s">
        <v>114</v>
      </c>
      <c r="T118" s="87" t="s">
        <v>115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7"/>
      <c r="B119" s="38"/>
      <c r="C119" s="92" t="s">
        <v>116</v>
      </c>
      <c r="D119" s="37"/>
      <c r="E119" s="37"/>
      <c r="F119" s="37"/>
      <c r="G119" s="37"/>
      <c r="H119" s="37"/>
      <c r="I119" s="37"/>
      <c r="J119" s="153">
        <f>BK119</f>
        <v>0</v>
      </c>
      <c r="K119" s="37"/>
      <c r="L119" s="38"/>
      <c r="M119" s="88"/>
      <c r="N119" s="72"/>
      <c r="O119" s="89"/>
      <c r="P119" s="154">
        <f>P120+P122+P127</f>
        <v>0</v>
      </c>
      <c r="Q119" s="89"/>
      <c r="R119" s="154">
        <f>R120+R122+R127</f>
        <v>0</v>
      </c>
      <c r="S119" s="89"/>
      <c r="T119" s="155">
        <f>T120+T122+T127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73</v>
      </c>
      <c r="AU119" s="18" t="s">
        <v>95</v>
      </c>
      <c r="BK119" s="156">
        <f>BK120+BK122+BK127</f>
        <v>0</v>
      </c>
    </row>
    <row r="120" s="12" customFormat="1" ht="25.92" customHeight="1">
      <c r="A120" s="12"/>
      <c r="B120" s="157"/>
      <c r="C120" s="12"/>
      <c r="D120" s="158" t="s">
        <v>73</v>
      </c>
      <c r="E120" s="159" t="s">
        <v>526</v>
      </c>
      <c r="F120" s="159" t="s">
        <v>527</v>
      </c>
      <c r="G120" s="12"/>
      <c r="H120" s="12"/>
      <c r="I120" s="160"/>
      <c r="J120" s="161">
        <f>BK120</f>
        <v>0</v>
      </c>
      <c r="K120" s="12"/>
      <c r="L120" s="157"/>
      <c r="M120" s="162"/>
      <c r="N120" s="163"/>
      <c r="O120" s="163"/>
      <c r="P120" s="164">
        <f>P121</f>
        <v>0</v>
      </c>
      <c r="Q120" s="163"/>
      <c r="R120" s="164">
        <f>R121</f>
        <v>0</v>
      </c>
      <c r="S120" s="163"/>
      <c r="T120" s="165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82</v>
      </c>
      <c r="AT120" s="166" t="s">
        <v>73</v>
      </c>
      <c r="AU120" s="166" t="s">
        <v>74</v>
      </c>
      <c r="AY120" s="158" t="s">
        <v>119</v>
      </c>
      <c r="BK120" s="167">
        <f>BK121</f>
        <v>0</v>
      </c>
    </row>
    <row r="121" s="2" customFormat="1" ht="37.8" customHeight="1">
      <c r="A121" s="37"/>
      <c r="B121" s="170"/>
      <c r="C121" s="171" t="s">
        <v>82</v>
      </c>
      <c r="D121" s="171" t="s">
        <v>121</v>
      </c>
      <c r="E121" s="172" t="s">
        <v>528</v>
      </c>
      <c r="F121" s="173" t="s">
        <v>529</v>
      </c>
      <c r="G121" s="174" t="s">
        <v>384</v>
      </c>
      <c r="H121" s="175">
        <v>1</v>
      </c>
      <c r="I121" s="176"/>
      <c r="J121" s="177">
        <f>ROUND(I121*H121,2)</f>
        <v>0</v>
      </c>
      <c r="K121" s="173" t="s">
        <v>530</v>
      </c>
      <c r="L121" s="38"/>
      <c r="M121" s="178" t="s">
        <v>1</v>
      </c>
      <c r="N121" s="179" t="s">
        <v>39</v>
      </c>
      <c r="O121" s="76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2" t="s">
        <v>126</v>
      </c>
      <c r="AT121" s="182" t="s">
        <v>121</v>
      </c>
      <c r="AU121" s="182" t="s">
        <v>82</v>
      </c>
      <c r="AY121" s="18" t="s">
        <v>119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8" t="s">
        <v>82</v>
      </c>
      <c r="BK121" s="183">
        <f>ROUND(I121*H121,2)</f>
        <v>0</v>
      </c>
      <c r="BL121" s="18" t="s">
        <v>126</v>
      </c>
      <c r="BM121" s="182" t="s">
        <v>84</v>
      </c>
    </row>
    <row r="122" s="12" customFormat="1" ht="25.92" customHeight="1">
      <c r="A122" s="12"/>
      <c r="B122" s="157"/>
      <c r="C122" s="12"/>
      <c r="D122" s="158" t="s">
        <v>73</v>
      </c>
      <c r="E122" s="159" t="s">
        <v>531</v>
      </c>
      <c r="F122" s="159" t="s">
        <v>532</v>
      </c>
      <c r="G122" s="12"/>
      <c r="H122" s="12"/>
      <c r="I122" s="160"/>
      <c r="J122" s="161">
        <f>BK122</f>
        <v>0</v>
      </c>
      <c r="K122" s="12"/>
      <c r="L122" s="157"/>
      <c r="M122" s="162"/>
      <c r="N122" s="163"/>
      <c r="O122" s="163"/>
      <c r="P122" s="164">
        <f>SUM(P123:P126)</f>
        <v>0</v>
      </c>
      <c r="Q122" s="163"/>
      <c r="R122" s="164">
        <f>SUM(R123:R126)</f>
        <v>0</v>
      </c>
      <c r="S122" s="163"/>
      <c r="T122" s="165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8" t="s">
        <v>82</v>
      </c>
      <c r="AT122" s="166" t="s">
        <v>73</v>
      </c>
      <c r="AU122" s="166" t="s">
        <v>74</v>
      </c>
      <c r="AY122" s="158" t="s">
        <v>119</v>
      </c>
      <c r="BK122" s="167">
        <f>SUM(BK123:BK126)</f>
        <v>0</v>
      </c>
    </row>
    <row r="123" s="2" customFormat="1" ht="24.15" customHeight="1">
      <c r="A123" s="37"/>
      <c r="B123" s="170"/>
      <c r="C123" s="171" t="s">
        <v>84</v>
      </c>
      <c r="D123" s="171" t="s">
        <v>121</v>
      </c>
      <c r="E123" s="172" t="s">
        <v>533</v>
      </c>
      <c r="F123" s="173" t="s">
        <v>534</v>
      </c>
      <c r="G123" s="174" t="s">
        <v>142</v>
      </c>
      <c r="H123" s="175">
        <v>1</v>
      </c>
      <c r="I123" s="176"/>
      <c r="J123" s="177">
        <f>ROUND(I123*H123,2)</f>
        <v>0</v>
      </c>
      <c r="K123" s="173" t="s">
        <v>530</v>
      </c>
      <c r="L123" s="38"/>
      <c r="M123" s="178" t="s">
        <v>1</v>
      </c>
      <c r="N123" s="179" t="s">
        <v>39</v>
      </c>
      <c r="O123" s="76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2" t="s">
        <v>126</v>
      </c>
      <c r="AT123" s="182" t="s">
        <v>121</v>
      </c>
      <c r="AU123" s="182" t="s">
        <v>82</v>
      </c>
      <c r="AY123" s="18" t="s">
        <v>119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8" t="s">
        <v>82</v>
      </c>
      <c r="BK123" s="183">
        <f>ROUND(I123*H123,2)</f>
        <v>0</v>
      </c>
      <c r="BL123" s="18" t="s">
        <v>126</v>
      </c>
      <c r="BM123" s="182" t="s">
        <v>126</v>
      </c>
    </row>
    <row r="124" s="2" customFormat="1" ht="24.15" customHeight="1">
      <c r="A124" s="37"/>
      <c r="B124" s="170"/>
      <c r="C124" s="171" t="s">
        <v>131</v>
      </c>
      <c r="D124" s="171" t="s">
        <v>121</v>
      </c>
      <c r="E124" s="172" t="s">
        <v>535</v>
      </c>
      <c r="F124" s="173" t="s">
        <v>536</v>
      </c>
      <c r="G124" s="174" t="s">
        <v>142</v>
      </c>
      <c r="H124" s="175">
        <v>1</v>
      </c>
      <c r="I124" s="176"/>
      <c r="J124" s="177">
        <f>ROUND(I124*H124,2)</f>
        <v>0</v>
      </c>
      <c r="K124" s="173" t="s">
        <v>530</v>
      </c>
      <c r="L124" s="38"/>
      <c r="M124" s="178" t="s">
        <v>1</v>
      </c>
      <c r="N124" s="179" t="s">
        <v>39</v>
      </c>
      <c r="O124" s="76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2" t="s">
        <v>126</v>
      </c>
      <c r="AT124" s="182" t="s">
        <v>121</v>
      </c>
      <c r="AU124" s="182" t="s">
        <v>82</v>
      </c>
      <c r="AY124" s="18" t="s">
        <v>119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8" t="s">
        <v>82</v>
      </c>
      <c r="BK124" s="183">
        <f>ROUND(I124*H124,2)</f>
        <v>0</v>
      </c>
      <c r="BL124" s="18" t="s">
        <v>126</v>
      </c>
      <c r="BM124" s="182" t="s">
        <v>134</v>
      </c>
    </row>
    <row r="125" s="2" customFormat="1" ht="24.15" customHeight="1">
      <c r="A125" s="37"/>
      <c r="B125" s="170"/>
      <c r="C125" s="171" t="s">
        <v>126</v>
      </c>
      <c r="D125" s="171" t="s">
        <v>121</v>
      </c>
      <c r="E125" s="172" t="s">
        <v>537</v>
      </c>
      <c r="F125" s="173" t="s">
        <v>538</v>
      </c>
      <c r="G125" s="174" t="s">
        <v>142</v>
      </c>
      <c r="H125" s="175">
        <v>1</v>
      </c>
      <c r="I125" s="176"/>
      <c r="J125" s="177">
        <f>ROUND(I125*H125,2)</f>
        <v>0</v>
      </c>
      <c r="K125" s="173" t="s">
        <v>530</v>
      </c>
      <c r="L125" s="38"/>
      <c r="M125" s="178" t="s">
        <v>1</v>
      </c>
      <c r="N125" s="179" t="s">
        <v>39</v>
      </c>
      <c r="O125" s="76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2" t="s">
        <v>126</v>
      </c>
      <c r="AT125" s="182" t="s">
        <v>121</v>
      </c>
      <c r="AU125" s="182" t="s">
        <v>82</v>
      </c>
      <c r="AY125" s="18" t="s">
        <v>119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82</v>
      </c>
      <c r="BK125" s="183">
        <f>ROUND(I125*H125,2)</f>
        <v>0</v>
      </c>
      <c r="BL125" s="18" t="s">
        <v>126</v>
      </c>
      <c r="BM125" s="182" t="s">
        <v>137</v>
      </c>
    </row>
    <row r="126" s="2" customFormat="1" ht="24.15" customHeight="1">
      <c r="A126" s="37"/>
      <c r="B126" s="170"/>
      <c r="C126" s="171" t="s">
        <v>129</v>
      </c>
      <c r="D126" s="171" t="s">
        <v>121</v>
      </c>
      <c r="E126" s="172" t="s">
        <v>539</v>
      </c>
      <c r="F126" s="173" t="s">
        <v>540</v>
      </c>
      <c r="G126" s="174" t="s">
        <v>541</v>
      </c>
      <c r="H126" s="175">
        <v>28</v>
      </c>
      <c r="I126" s="176"/>
      <c r="J126" s="177">
        <f>ROUND(I126*H126,2)</f>
        <v>0</v>
      </c>
      <c r="K126" s="173" t="s">
        <v>530</v>
      </c>
      <c r="L126" s="38"/>
      <c r="M126" s="178" t="s">
        <v>1</v>
      </c>
      <c r="N126" s="179" t="s">
        <v>39</v>
      </c>
      <c r="O126" s="76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2" t="s">
        <v>126</v>
      </c>
      <c r="AT126" s="182" t="s">
        <v>121</v>
      </c>
      <c r="AU126" s="182" t="s">
        <v>82</v>
      </c>
      <c r="AY126" s="18" t="s">
        <v>119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82</v>
      </c>
      <c r="BK126" s="183">
        <f>ROUND(I126*H126,2)</f>
        <v>0</v>
      </c>
      <c r="BL126" s="18" t="s">
        <v>126</v>
      </c>
      <c r="BM126" s="182" t="s">
        <v>143</v>
      </c>
    </row>
    <row r="127" s="12" customFormat="1" ht="25.92" customHeight="1">
      <c r="A127" s="12"/>
      <c r="B127" s="157"/>
      <c r="C127" s="12"/>
      <c r="D127" s="158" t="s">
        <v>73</v>
      </c>
      <c r="E127" s="159" t="s">
        <v>542</v>
      </c>
      <c r="F127" s="159" t="s">
        <v>543</v>
      </c>
      <c r="G127" s="12"/>
      <c r="H127" s="12"/>
      <c r="I127" s="160"/>
      <c r="J127" s="161">
        <f>BK127</f>
        <v>0</v>
      </c>
      <c r="K127" s="12"/>
      <c r="L127" s="157"/>
      <c r="M127" s="162"/>
      <c r="N127" s="163"/>
      <c r="O127" s="163"/>
      <c r="P127" s="164">
        <f>SUM(P128:P129)</f>
        <v>0</v>
      </c>
      <c r="Q127" s="163"/>
      <c r="R127" s="164">
        <f>SUM(R128:R129)</f>
        <v>0</v>
      </c>
      <c r="S127" s="163"/>
      <c r="T127" s="165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82</v>
      </c>
      <c r="AT127" s="166" t="s">
        <v>73</v>
      </c>
      <c r="AU127" s="166" t="s">
        <v>74</v>
      </c>
      <c r="AY127" s="158" t="s">
        <v>119</v>
      </c>
      <c r="BK127" s="167">
        <f>SUM(BK128:BK129)</f>
        <v>0</v>
      </c>
    </row>
    <row r="128" s="2" customFormat="1" ht="24.15" customHeight="1">
      <c r="A128" s="37"/>
      <c r="B128" s="170"/>
      <c r="C128" s="171" t="s">
        <v>134</v>
      </c>
      <c r="D128" s="171" t="s">
        <v>121</v>
      </c>
      <c r="E128" s="172" t="s">
        <v>544</v>
      </c>
      <c r="F128" s="173" t="s">
        <v>545</v>
      </c>
      <c r="G128" s="174" t="s">
        <v>384</v>
      </c>
      <c r="H128" s="175">
        <v>1</v>
      </c>
      <c r="I128" s="176"/>
      <c r="J128" s="177">
        <f>ROUND(I128*H128,2)</f>
        <v>0</v>
      </c>
      <c r="K128" s="173" t="s">
        <v>530</v>
      </c>
      <c r="L128" s="38"/>
      <c r="M128" s="178" t="s">
        <v>1</v>
      </c>
      <c r="N128" s="179" t="s">
        <v>39</v>
      </c>
      <c r="O128" s="76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126</v>
      </c>
      <c r="AT128" s="182" t="s">
        <v>121</v>
      </c>
      <c r="AU128" s="182" t="s">
        <v>82</v>
      </c>
      <c r="AY128" s="18" t="s">
        <v>119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82</v>
      </c>
      <c r="BK128" s="183">
        <f>ROUND(I128*H128,2)</f>
        <v>0</v>
      </c>
      <c r="BL128" s="18" t="s">
        <v>126</v>
      </c>
      <c r="BM128" s="182" t="s">
        <v>149</v>
      </c>
    </row>
    <row r="129" s="2" customFormat="1" ht="24.15" customHeight="1">
      <c r="A129" s="37"/>
      <c r="B129" s="170"/>
      <c r="C129" s="171" t="s">
        <v>150</v>
      </c>
      <c r="D129" s="171" t="s">
        <v>121</v>
      </c>
      <c r="E129" s="172" t="s">
        <v>546</v>
      </c>
      <c r="F129" s="173" t="s">
        <v>547</v>
      </c>
      <c r="G129" s="174" t="s">
        <v>384</v>
      </c>
      <c r="H129" s="175">
        <v>1</v>
      </c>
      <c r="I129" s="176"/>
      <c r="J129" s="177">
        <f>ROUND(I129*H129,2)</f>
        <v>0</v>
      </c>
      <c r="K129" s="173" t="s">
        <v>530</v>
      </c>
      <c r="L129" s="38"/>
      <c r="M129" s="221" t="s">
        <v>1</v>
      </c>
      <c r="N129" s="222" t="s">
        <v>39</v>
      </c>
      <c r="O129" s="223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126</v>
      </c>
      <c r="AT129" s="182" t="s">
        <v>121</v>
      </c>
      <c r="AU129" s="182" t="s">
        <v>82</v>
      </c>
      <c r="AY129" s="18" t="s">
        <v>119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82</v>
      </c>
      <c r="BK129" s="183">
        <f>ROUND(I129*H129,2)</f>
        <v>0</v>
      </c>
      <c r="BL129" s="18" t="s">
        <v>126</v>
      </c>
      <c r="BM129" s="182" t="s">
        <v>153</v>
      </c>
    </row>
    <row r="130" s="2" customFormat="1" ht="6.96" customHeight="1">
      <c r="A130" s="37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38"/>
      <c r="M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</sheetData>
  <autoFilter ref="C118:K12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 Kasperova</dc:creator>
  <cp:lastModifiedBy>Lenka Kasperova</cp:lastModifiedBy>
  <dcterms:created xsi:type="dcterms:W3CDTF">2022-10-19T12:28:15Z</dcterms:created>
  <dcterms:modified xsi:type="dcterms:W3CDTF">2022-10-19T12:28:19Z</dcterms:modified>
</cp:coreProperties>
</file>